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ghtsw.sharepoint.com/marketing/Campaign Team/Content/Katherine/dashboards/"/>
    </mc:Choice>
  </mc:AlternateContent>
  <xr:revisionPtr revIDLastSave="0" documentId="8_{94B3EF57-F22C-435F-B484-4CEC5345DABC}" xr6:coauthVersionLast="46" xr6:coauthVersionMax="46" xr10:uidLastSave="{00000000-0000-0000-0000-000000000000}"/>
  <bookViews>
    <workbookView xWindow="-108" yWindow="-108" windowWidth="23256" windowHeight="12576" firstSheet="1" activeTab="1" xr2:uid="{37F088AB-78EB-40BF-B3D8-893A527CDCDE}"/>
  </bookViews>
  <sheets>
    <sheet name="Instructions" sheetId="4" r:id="rId1"/>
    <sheet name="Dashboard" sheetId="1" r:id="rId2"/>
  </sheets>
  <calcPr calcId="191028" calcCompleted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H21" i="1"/>
  <c r="I19" i="1"/>
  <c r="I21" i="1"/>
  <c r="J19" i="1"/>
  <c r="J21" i="1"/>
  <c r="K19" i="1"/>
  <c r="K21" i="1"/>
  <c r="L19" i="1"/>
  <c r="L21" i="1"/>
  <c r="M19" i="1"/>
  <c r="M21" i="1"/>
  <c r="N19" i="1"/>
  <c r="N21" i="1"/>
  <c r="G21" i="1"/>
  <c r="D21" i="1"/>
  <c r="E21" i="1"/>
  <c r="F21" i="1"/>
  <c r="O21" i="1"/>
  <c r="O20" i="1"/>
  <c r="O19" i="1"/>
  <c r="O18" i="1"/>
  <c r="O17" i="1"/>
  <c r="O16" i="1"/>
  <c r="O14" i="1"/>
  <c r="O13" i="1"/>
  <c r="N11" i="1"/>
  <c r="O11" i="1"/>
  <c r="C9" i="1"/>
  <c r="C10" i="1"/>
  <c r="D9" i="1"/>
  <c r="D10" i="1"/>
  <c r="E9" i="1"/>
  <c r="E10" i="1"/>
  <c r="F8" i="1"/>
  <c r="F9" i="1"/>
  <c r="F10" i="1"/>
  <c r="G8" i="1"/>
  <c r="G9" i="1"/>
  <c r="G10" i="1"/>
  <c r="H8" i="1"/>
  <c r="H9" i="1"/>
  <c r="H10" i="1"/>
  <c r="I8" i="1"/>
  <c r="I9" i="1"/>
  <c r="I10" i="1"/>
  <c r="J8" i="1"/>
  <c r="J9" i="1"/>
  <c r="J10" i="1"/>
  <c r="K9" i="1"/>
  <c r="K10" i="1"/>
  <c r="L8" i="1"/>
  <c r="L9" i="1"/>
  <c r="L10" i="1"/>
  <c r="M8" i="1"/>
  <c r="M9" i="1"/>
  <c r="M10" i="1"/>
  <c r="N9" i="1"/>
  <c r="N10" i="1"/>
  <c r="O10" i="1"/>
  <c r="O9" i="1"/>
  <c r="O8" i="1"/>
  <c r="D8" i="1"/>
  <c r="E8" i="1"/>
  <c r="K8" i="1"/>
  <c r="N8" i="1"/>
  <c r="C8" i="1"/>
  <c r="M22" i="1"/>
  <c r="L22" i="1"/>
  <c r="D22" i="1"/>
  <c r="E22" i="1"/>
  <c r="F22" i="1"/>
  <c r="G22" i="1"/>
  <c r="H22" i="1"/>
  <c r="I22" i="1"/>
  <c r="J22" i="1"/>
  <c r="K22" i="1"/>
  <c r="N22" i="1"/>
  <c r="C22" i="1"/>
  <c r="D11" i="1"/>
  <c r="E11" i="1"/>
  <c r="F11" i="1"/>
  <c r="G11" i="1"/>
  <c r="H11" i="1"/>
  <c r="I11" i="1"/>
  <c r="J11" i="1"/>
  <c r="K11" i="1"/>
  <c r="L11" i="1"/>
  <c r="M11" i="1"/>
  <c r="C11" i="1"/>
  <c r="C21" i="1"/>
</calcChain>
</file>

<file path=xl/sharedStrings.xml><?xml version="1.0" encoding="utf-8"?>
<sst xmlns="http://schemas.openxmlformats.org/spreadsheetml/2006/main" count="49" uniqueCount="49">
  <si>
    <t>This dashboard represents key metrics for an construction company.</t>
  </si>
  <si>
    <t xml:space="preserve">Filling out the measures at the top will updated the KPIs at the bottom and update the dynamic charts and sparklines accordingly. </t>
  </si>
  <si>
    <t>The steps to using this are simple:</t>
  </si>
  <si>
    <t>-</t>
  </si>
  <si>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font indicates a formula.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font indicates hard coded values that can be manipulated. </t>
    </r>
  </si>
  <si>
    <t>Did you know?</t>
  </si>
  <si>
    <t>This dashboard can be connected directly to your ERP and other data sources.</t>
  </si>
  <si>
    <t xml:space="preserve">Drag and drop the data you want from your financial system with ease. </t>
  </si>
  <si>
    <t>Schedule your dashboards to automatically refresh and distribute to staff.</t>
  </si>
  <si>
    <t>Govern your data and reports to prevent mistakes and maintain control.</t>
  </si>
  <si>
    <t>Get a Demo Today &gt;</t>
  </si>
  <si>
    <t>Learn about insightsoftware:</t>
  </si>
  <si>
    <t>https://insightsoftware.com/</t>
  </si>
  <si>
    <t>https://insightsoftware.com/solutions/construction/</t>
  </si>
  <si>
    <t>https://insightsoftware.com/solutions/business-dashboards/</t>
  </si>
  <si>
    <t>https://insightsoftware.com/data-sources/</t>
  </si>
  <si>
    <t>Save time with financial and operational dashboards that refresh automatically. Click here for a demo.</t>
  </si>
  <si>
    <t>Construction KPI Dashboard</t>
  </si>
  <si>
    <t>Measures ($K)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</si>
  <si>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</si>
  <si>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</si>
  <si>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</si>
  <si>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</si>
  <si>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</si>
  <si>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</si>
  <si>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</si>
  <si>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</si>
  <si>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</si>
  <si>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</si>
  <si>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</si>
  <si>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</si>
  <si>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</si>
  <si>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Trend</t>
  </si>
  <si>
    <t>Financial</t>
  </si>
  <si>
    <t>Gross Revenue</t>
  </si>
  <si>
    <t>Overhead Expense</t>
  </si>
  <si>
    <t>Net Income</t>
  </si>
  <si>
    <t>Accounts Receivable</t>
  </si>
  <si>
    <t>Bonding/Bid</t>
  </si>
  <si>
    <t>Single Limit</t>
  </si>
  <si>
    <t>Aggregate Limit</t>
  </si>
  <si>
    <t>Bid Development</t>
  </si>
  <si>
    <t>Active Proposals</t>
  </si>
  <si>
    <t>Avg. Deal Size</t>
  </si>
  <si>
    <t>Win Probability</t>
  </si>
  <si>
    <t>WIP (Contracts)</t>
  </si>
  <si>
    <t>Monthly Completion</t>
  </si>
  <si>
    <t>WIP (Aggregate $)</t>
  </si>
  <si>
    <t>Percent of 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</si>
</sst>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inden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9" fontId="0" fillId="2" borderId="0" xfId="2" applyFont="1" applyFill="1" applyAlignment="1">
      <alignment horizontal="center"/>
    </xf>
    <xf numFmtId="6" fontId="0" fillId="2" borderId="0" xfId="0" applyNumberFormat="1" applyFill="1"/>
    <xf numFmtId="164" fontId="4" fillId="2" borderId="0" xfId="3" applyNumberFormat="1" applyFont="1" applyFill="1" applyBorder="1" applyAlignment="1">
      <alignment horizontal="center" vertical="center"/>
    </xf>
    <xf numFmtId="164" fontId="7" fillId="2" borderId="0" xfId="3" applyNumberFormat="1" applyFont="1" applyFill="1" applyBorder="1" applyAlignment="1">
      <alignment horizontal="center" vertical="center"/>
    </xf>
    <xf numFmtId="3" fontId="4" fillId="2" borderId="0" xfId="1" applyNumberFormat="1" applyFont="1" applyFill="1" applyAlignment="1">
      <alignment horizontal="center"/>
    </xf>
    <xf numFmtId="3" fontId="8" fillId="2" borderId="0" xfId="1" applyNumberFormat="1" applyFont="1" applyFill="1" applyAlignment="1">
      <alignment horizontal="center"/>
    </xf>
    <xf numFmtId="164" fontId="8" fillId="2" borderId="0" xfId="3" applyNumberFormat="1" applyFont="1" applyFill="1" applyBorder="1" applyAlignment="1">
      <alignment horizontal="center" vertical="center"/>
    </xf>
    <xf numFmtId="9" fontId="2" fillId="2" borderId="0" xfId="2" applyFont="1" applyFill="1" applyAlignment="1">
      <alignment horizontal="center"/>
    </xf>
    <xf numFmtId="164" fontId="1" fillId="2" borderId="0" xfId="3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/>
    <xf numFmtId="0" fontId="2" fillId="2" borderId="0" xfId="0" applyFont="1" applyFill="1" applyAlignment="1">
      <alignment horizontal="right"/>
    </xf>
    <xf numFmtId="9" fontId="4" fillId="2" borderId="0" xfId="2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9" fontId="0" fillId="2" borderId="0" xfId="2" applyNumberFormat="1" applyFont="1" applyFill="1" applyAlignment="1">
      <alignment horizontal="center"/>
    </xf>
    <xf numFmtId="9" fontId="8" fillId="2" borderId="0" xfId="2" applyFont="1" applyFill="1" applyBorder="1" applyAlignment="1">
      <alignment horizontal="center" vertical="center"/>
    </xf>
    <xf numFmtId="165" fontId="8" fillId="2" borderId="0" xfId="1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0" xfId="4" applyAlignment="1">
      <alignment vertical="center"/>
    </xf>
    <xf numFmtId="0" fontId="10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9" fillId="4" borderId="0" xfId="4" applyFill="1" applyAlignment="1">
      <alignment vertical="center"/>
    </xf>
    <xf numFmtId="0" fontId="10" fillId="4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0" fillId="3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9" fillId="3" borderId="0" xfId="4" applyFill="1" applyAlignment="1">
      <alignment vertical="center"/>
    </xf>
    <xf numFmtId="0" fontId="11" fillId="3" borderId="0" xfId="0" applyFont="1" applyFill="1" applyAlignment="1">
      <alignment vertical="center"/>
    </xf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Dashboard!$B$8</c:f>
              <c:strCache>
                <c:ptCount val="1"/>
                <c:pt idx="0">
                  <c:v>Gross Revenue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Dashboard!$C$6:$N$6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Dashboard!$C$8:$N$8</c:f>
              <c:numCache>
                <c:formatCode>"$"#,##0</c:formatCode>
                <c:ptCount val="12"/>
                <c:pt idx="0">
                  <c:v>200</c:v>
                </c:pt>
                <c:pt idx="1">
                  <c:v>400</c:v>
                </c:pt>
                <c:pt idx="2">
                  <c:v>800</c:v>
                </c:pt>
                <c:pt idx="3">
                  <c:v>400</c:v>
                </c:pt>
                <c:pt idx="4">
                  <c:v>600</c:v>
                </c:pt>
                <c:pt idx="5">
                  <c:v>400</c:v>
                </c:pt>
                <c:pt idx="6">
                  <c:v>600</c:v>
                </c:pt>
                <c:pt idx="7">
                  <c:v>400</c:v>
                </c:pt>
                <c:pt idx="8">
                  <c:v>200</c:v>
                </c:pt>
                <c:pt idx="9">
                  <c:v>400</c:v>
                </c:pt>
                <c:pt idx="10">
                  <c:v>600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24-4B7A-B8F7-288C08C1832E}"/>
            </c:ext>
          </c:extLst>
        </c:ser>
        <c:ser>
          <c:idx val="3"/>
          <c:order val="3"/>
          <c:tx>
            <c:strRef>
              <c:f>Dashboard!$B$10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Dashboard!$C$6:$N$6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Dashboard!$C$10:$N$10</c:f>
              <c:numCache>
                <c:formatCode>"$"#,##0</c:formatCode>
                <c:ptCount val="12"/>
                <c:pt idx="0">
                  <c:v>40</c:v>
                </c:pt>
                <c:pt idx="1">
                  <c:v>80</c:v>
                </c:pt>
                <c:pt idx="2">
                  <c:v>160</c:v>
                </c:pt>
                <c:pt idx="3">
                  <c:v>80</c:v>
                </c:pt>
                <c:pt idx="4">
                  <c:v>120</c:v>
                </c:pt>
                <c:pt idx="5">
                  <c:v>80</c:v>
                </c:pt>
                <c:pt idx="6">
                  <c:v>120</c:v>
                </c:pt>
                <c:pt idx="7">
                  <c:v>80</c:v>
                </c:pt>
                <c:pt idx="8">
                  <c:v>40</c:v>
                </c:pt>
                <c:pt idx="9">
                  <c:v>80</c:v>
                </c:pt>
                <c:pt idx="10">
                  <c:v>120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24-4B7A-B8F7-288C08C18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44243832"/>
        <c:axId val="844244160"/>
      </c:barChart>
      <c:lineChart>
        <c:grouping val="standard"/>
        <c:varyColors val="0"/>
        <c:ser>
          <c:idx val="4"/>
          <c:order val="4"/>
          <c:tx>
            <c:strRef>
              <c:f>Dashboard!$B$11</c:f>
              <c:strCache>
                <c:ptCount val="1"/>
                <c:pt idx="0">
                  <c:v>Accounts Receivable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Dashboard!$C$6:$N$6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Dashboard!$C$11:$N$11</c:f>
              <c:numCache>
                <c:formatCode>"$"#,##0</c:formatCode>
                <c:ptCount val="12"/>
                <c:pt idx="0">
                  <c:v>180</c:v>
                </c:pt>
                <c:pt idx="1">
                  <c:v>240</c:v>
                </c:pt>
                <c:pt idx="2">
                  <c:v>240</c:v>
                </c:pt>
                <c:pt idx="3">
                  <c:v>180</c:v>
                </c:pt>
                <c:pt idx="4">
                  <c:v>420</c:v>
                </c:pt>
                <c:pt idx="5">
                  <c:v>660</c:v>
                </c:pt>
                <c:pt idx="6">
                  <c:v>840</c:v>
                </c:pt>
                <c:pt idx="7">
                  <c:v>840</c:v>
                </c:pt>
                <c:pt idx="8">
                  <c:v>900</c:v>
                </c:pt>
                <c:pt idx="9">
                  <c:v>1080</c:v>
                </c:pt>
                <c:pt idx="10">
                  <c:v>1200</c:v>
                </c:pt>
                <c:pt idx="11">
                  <c:v>1200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D24-4B7A-B8F7-288C08C18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43832"/>
        <c:axId val="8442441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Dashboard!$B$7</c15:sqref>
                        </c15:formulaRef>
                      </c:ext>
                    </c:extLst>
                    <c:strCache>
                      <c:ptCount val="1"/>
                      <c:pt idx="0">
                        <c:v>Financial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Dashboard!$C$7:$N$7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D24-4B7A-B8F7-288C08C1832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Dashboard!$B$9</c15:sqref>
                        </c15:formulaRef>
                      </c:ext>
                    </c:extLst>
                    <c:strCache>
                      <c:ptCount val="1"/>
                      <c:pt idx="0">
                        <c:v>Overhead Expense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Dashboard!$C$9:$N$9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160</c:v>
                      </c:pt>
                      <c:pt idx="1">
                        <c:v>320</c:v>
                      </c:pt>
                      <c:pt idx="2">
                        <c:v>640</c:v>
                      </c:pt>
                      <c:pt idx="3">
                        <c:v>320</c:v>
                      </c:pt>
                      <c:pt idx="4">
                        <c:v>480</c:v>
                      </c:pt>
                      <c:pt idx="5">
                        <c:v>320</c:v>
                      </c:pt>
                      <c:pt idx="6">
                        <c:v>480</c:v>
                      </c:pt>
                      <c:pt idx="7">
                        <c:v>320</c:v>
                      </c:pt>
                      <c:pt idx="8">
                        <c:v>160</c:v>
                      </c:pt>
                      <c:pt idx="9">
                        <c:v>320</c:v>
                      </c:pt>
                      <c:pt idx="10">
                        <c:v>480</c:v>
                      </c:pt>
                      <c:pt idx="11">
                        <c:v>160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D24-4B7A-B8F7-288C08C1832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Dashboard!$B$12</c15:sqref>
                        </c15:formulaRef>
                      </c:ext>
                    </c:extLst>
                    <c:strCache>
                      <c:ptCount val="1"/>
                      <c:pt idx="0">
                        <c:v>Bonding/Bid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Dashboard!$C$12:$N$12</c15:sqref>
                        </c15:formulaRef>
                      </c:ext>
                    </c:extLst>
                    <c:numCache>
                      <c:formatCode>"$"#,##0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D24-4B7A-B8F7-288C08C1832E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Dashboard!$B$13</c15:sqref>
                        </c15:formulaRef>
                      </c:ext>
                    </c:extLst>
                    <c:strCache>
                      <c:ptCount val="1"/>
                      <c:pt idx="0">
                        <c:v>Single Limit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Dashboard!$C$13:$N$13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1000</c:v>
                      </c:pt>
                      <c:pt idx="1">
                        <c:v>1000</c:v>
                      </c:pt>
                      <c:pt idx="2">
                        <c:v>1000</c:v>
                      </c:pt>
                      <c:pt idx="3">
                        <c:v>1500</c:v>
                      </c:pt>
                      <c:pt idx="4">
                        <c:v>1500</c:v>
                      </c:pt>
                      <c:pt idx="5">
                        <c:v>1500</c:v>
                      </c:pt>
                      <c:pt idx="6">
                        <c:v>1500</c:v>
                      </c:pt>
                      <c:pt idx="7">
                        <c:v>2000</c:v>
                      </c:pt>
                      <c:pt idx="8">
                        <c:v>2000</c:v>
                      </c:pt>
                      <c:pt idx="9">
                        <c:v>2000</c:v>
                      </c:pt>
                      <c:pt idx="10">
                        <c:v>2000</c:v>
                      </c:pt>
                      <c:pt idx="11">
                        <c:v>2000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D24-4B7A-B8F7-288C08C1832E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Dashboard!$B$14</c15:sqref>
                        </c15:formulaRef>
                      </c:ext>
                    </c:extLst>
                    <c:strCache>
                      <c:ptCount val="1"/>
                      <c:pt idx="0">
                        <c:v>Aggregate Limit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Dashboard!$C$14:$N$14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2000</c:v>
                      </c:pt>
                      <c:pt idx="1">
                        <c:v>2000</c:v>
                      </c:pt>
                      <c:pt idx="2">
                        <c:v>2000</c:v>
                      </c:pt>
                      <c:pt idx="3">
                        <c:v>3000</c:v>
                      </c:pt>
                      <c:pt idx="4">
                        <c:v>3000</c:v>
                      </c:pt>
                      <c:pt idx="5">
                        <c:v>3000</c:v>
                      </c:pt>
                      <c:pt idx="6">
                        <c:v>3000</c:v>
                      </c:pt>
                      <c:pt idx="7">
                        <c:v>4000</c:v>
                      </c:pt>
                      <c:pt idx="8">
                        <c:v>4000</c:v>
                      </c:pt>
                      <c:pt idx="9">
                        <c:v>4000</c:v>
                      </c:pt>
                      <c:pt idx="10">
                        <c:v>4000</c:v>
                      </c:pt>
                      <c:pt idx="11">
                        <c:v>4000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D24-4B7A-B8F7-288C08C1832E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Dashboard!$B$15</c15:sqref>
                        </c15:formulaRef>
                      </c:ext>
                    </c:extLst>
                    <c:strCache>
                      <c:ptCount val="1"/>
                      <c:pt idx="0">
                        <c:v>Bid Development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Dashboard!$C$15:$N$15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D24-4B7A-B8F7-288C08C1832E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Dashboard!$B$16</c15:sqref>
                        </c15:formulaRef>
                      </c:ext>
                    </c:extLst>
                    <c:strCache>
                      <c:ptCount val="1"/>
                      <c:pt idx="0">
                        <c:v>Active Proposals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Dashboard!$C$16:$N$16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</c:v>
                      </c:pt>
                      <c:pt idx="1">
                        <c:v>3</c:v>
                      </c:pt>
                      <c:pt idx="2">
                        <c:v>5</c:v>
                      </c:pt>
                      <c:pt idx="3">
                        <c:v>12</c:v>
                      </c:pt>
                      <c:pt idx="4">
                        <c:v>14</c:v>
                      </c:pt>
                      <c:pt idx="5">
                        <c:v>10</c:v>
                      </c:pt>
                      <c:pt idx="6">
                        <c:v>6</c:v>
                      </c:pt>
                      <c:pt idx="7">
                        <c:v>5</c:v>
                      </c:pt>
                      <c:pt idx="8">
                        <c:v>7</c:v>
                      </c:pt>
                      <c:pt idx="9">
                        <c:v>8</c:v>
                      </c:pt>
                      <c:pt idx="10">
                        <c:v>5</c:v>
                      </c:pt>
                      <c:pt idx="1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D24-4B7A-B8F7-288C08C1832E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Dashboard!$B$17</c15:sqref>
                        </c15:formulaRef>
                      </c:ext>
                    </c:extLst>
                    <c:strCache>
                      <c:ptCount val="1"/>
                      <c:pt idx="0">
                        <c:v>Avg. Deal Size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Dashboard!$C$17:$N$17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200</c:v>
                      </c:pt>
                      <c:pt idx="1">
                        <c:v>200</c:v>
                      </c:pt>
                      <c:pt idx="2">
                        <c:v>200</c:v>
                      </c:pt>
                      <c:pt idx="3">
                        <c:v>200</c:v>
                      </c:pt>
                      <c:pt idx="4">
                        <c:v>200</c:v>
                      </c:pt>
                      <c:pt idx="5">
                        <c:v>200</c:v>
                      </c:pt>
                      <c:pt idx="6">
                        <c:v>200</c:v>
                      </c:pt>
                      <c:pt idx="7">
                        <c:v>200</c:v>
                      </c:pt>
                      <c:pt idx="8">
                        <c:v>200</c:v>
                      </c:pt>
                      <c:pt idx="9">
                        <c:v>200</c:v>
                      </c:pt>
                      <c:pt idx="10">
                        <c:v>200</c:v>
                      </c:pt>
                      <c:pt idx="11">
                        <c:v>200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D24-4B7A-B8F7-288C08C1832E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Dashboard!$B$18</c15:sqref>
                        </c15:formulaRef>
                      </c:ext>
                    </c:extLst>
                    <c:strCache>
                      <c:ptCount val="1"/>
                      <c:pt idx="0">
                        <c:v>Win Probability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Dashboard!$C$18:$N$18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0.5</c:v>
                      </c:pt>
                      <c:pt idx="1">
                        <c:v>0.5</c:v>
                      </c:pt>
                      <c:pt idx="2">
                        <c:v>0.5</c:v>
                      </c:pt>
                      <c:pt idx="3">
                        <c:v>0.5</c:v>
                      </c:pt>
                      <c:pt idx="4">
                        <c:v>0.5</c:v>
                      </c:pt>
                      <c:pt idx="5">
                        <c:v>0.5</c:v>
                      </c:pt>
                      <c:pt idx="6">
                        <c:v>0.5</c:v>
                      </c:pt>
                      <c:pt idx="7">
                        <c:v>0.5</c:v>
                      </c:pt>
                      <c:pt idx="8">
                        <c:v>0.5</c:v>
                      </c:pt>
                      <c:pt idx="9">
                        <c:v>0.5</c:v>
                      </c:pt>
                      <c:pt idx="10">
                        <c:v>0.5</c:v>
                      </c:pt>
                      <c:pt idx="11">
                        <c:v>0.5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D24-4B7A-B8F7-288C08C1832E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Dashboard!$B$19</c15:sqref>
                        </c15:formulaRef>
                      </c:ext>
                    </c:extLst>
                    <c:strCache>
                      <c:ptCount val="1"/>
                      <c:pt idx="0">
                        <c:v>WIP (Contracts)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Dashboard!$C$19:$N$19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3</c:v>
                      </c:pt>
                      <c:pt idx="1">
                        <c:v>4</c:v>
                      </c:pt>
                      <c:pt idx="2">
                        <c:v>4</c:v>
                      </c:pt>
                      <c:pt idx="3">
                        <c:v>3</c:v>
                      </c:pt>
                      <c:pt idx="4">
                        <c:v>7</c:v>
                      </c:pt>
                      <c:pt idx="5">
                        <c:v>11</c:v>
                      </c:pt>
                      <c:pt idx="6">
                        <c:v>14</c:v>
                      </c:pt>
                      <c:pt idx="7">
                        <c:v>14</c:v>
                      </c:pt>
                      <c:pt idx="8">
                        <c:v>15</c:v>
                      </c:pt>
                      <c:pt idx="9">
                        <c:v>18</c:v>
                      </c:pt>
                      <c:pt idx="10">
                        <c:v>20</c:v>
                      </c:pt>
                      <c:pt idx="11">
                        <c:v>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D24-4B7A-B8F7-288C08C1832E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Dashboard!$B$20</c15:sqref>
                        </c15:formulaRef>
                      </c:ext>
                    </c:extLst>
                    <c:strCache>
                      <c:ptCount val="1"/>
                      <c:pt idx="0">
                        <c:v>Monthly Completion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Dashboard!$C$20:$N$20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4</c:v>
                      </c:pt>
                      <c:pt idx="3">
                        <c:v>2</c:v>
                      </c:pt>
                      <c:pt idx="4">
                        <c:v>3</c:v>
                      </c:pt>
                      <c:pt idx="5">
                        <c:v>2</c:v>
                      </c:pt>
                      <c:pt idx="6">
                        <c:v>3</c:v>
                      </c:pt>
                      <c:pt idx="7">
                        <c:v>2</c:v>
                      </c:pt>
                      <c:pt idx="8">
                        <c:v>1</c:v>
                      </c:pt>
                      <c:pt idx="9">
                        <c:v>2</c:v>
                      </c:pt>
                      <c:pt idx="10">
                        <c:v>3</c:v>
                      </c:pt>
                      <c:pt idx="11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D24-4B7A-B8F7-288C08C1832E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Dashboard!$B$21</c15:sqref>
                        </c15:formulaRef>
                      </c:ext>
                    </c:extLst>
                    <c:strCache>
                      <c:ptCount val="1"/>
                      <c:pt idx="0">
                        <c:v>WIP (Aggregate $)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Dashboard!$C$21:$N$21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600</c:v>
                      </c:pt>
                      <c:pt idx="1">
                        <c:v>800</c:v>
                      </c:pt>
                      <c:pt idx="2">
                        <c:v>800</c:v>
                      </c:pt>
                      <c:pt idx="3">
                        <c:v>600</c:v>
                      </c:pt>
                      <c:pt idx="4">
                        <c:v>1400</c:v>
                      </c:pt>
                      <c:pt idx="5">
                        <c:v>2200</c:v>
                      </c:pt>
                      <c:pt idx="6">
                        <c:v>2800</c:v>
                      </c:pt>
                      <c:pt idx="7">
                        <c:v>2800</c:v>
                      </c:pt>
                      <c:pt idx="8">
                        <c:v>3000</c:v>
                      </c:pt>
                      <c:pt idx="9">
                        <c:v>3600</c:v>
                      </c:pt>
                      <c:pt idx="10">
                        <c:v>4000</c:v>
                      </c:pt>
                      <c:pt idx="11">
                        <c:v>4000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D24-4B7A-B8F7-288C08C1832E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Dashboard!$B$22</c15:sqref>
                        </c15:formulaRef>
                      </c:ext>
                    </c:extLst>
                    <c:strCache>
                      <c:ptCount val="1"/>
                      <c:pt idx="0">
                        <c:v>Percent of Aggregate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Dashboard!$C$22:$N$22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0.3</c:v>
                      </c:pt>
                      <c:pt idx="1">
                        <c:v>0.4</c:v>
                      </c:pt>
                      <c:pt idx="2">
                        <c:v>0.4</c:v>
                      </c:pt>
                      <c:pt idx="3">
                        <c:v>0.2</c:v>
                      </c:pt>
                      <c:pt idx="4">
                        <c:v>0.46666666666666667</c:v>
                      </c:pt>
                      <c:pt idx="5">
                        <c:v>0.73333333333333328</c:v>
                      </c:pt>
                      <c:pt idx="6">
                        <c:v>0.93333333333333335</c:v>
                      </c:pt>
                      <c:pt idx="7">
                        <c:v>0.7</c:v>
                      </c:pt>
                      <c:pt idx="8">
                        <c:v>0.75</c:v>
                      </c:pt>
                      <c:pt idx="9">
                        <c:v>0.9</c:v>
                      </c:pt>
                      <c:pt idx="10">
                        <c:v>1</c:v>
                      </c:pt>
                      <c:pt idx="11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D24-4B7A-B8F7-288C08C1832E}"/>
                  </c:ext>
                </c:extLst>
              </c15:ser>
            </c15:filteredLineSeries>
          </c:ext>
        </c:extLst>
      </c:lineChart>
      <c:catAx>
        <c:axId val="84424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244160"/>
        <c:crosses val="autoZero"/>
        <c:auto val="1"/>
        <c:lblAlgn val="ctr"/>
        <c:lblOffset val="100"/>
        <c:noMultiLvlLbl val="0"/>
      </c:catAx>
      <c:valAx>
        <c:axId val="844244160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24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9"/>
          <c:order val="9"/>
          <c:tx>
            <c:strRef>
              <c:f>Dashboard!$B$16</c:f>
              <c:strCache>
                <c:ptCount val="1"/>
                <c:pt idx="0">
                  <c:v>Active Proposals</c:v>
                </c:pt>
              </c:strCache>
              <c:extLst xmlns:c15="http://schemas.microsoft.com/office/drawing/2012/chart"/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Dashboard!$C$6:$N$6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 xmlns:c15="http://schemas.microsoft.com/office/drawing/2012/chart"/>
            </c:strRef>
          </c:cat>
          <c:val>
            <c:numRef>
              <c:f>Dashboard!$C$16:$N$16</c:f>
              <c:numCache>
                <c:formatCode>#,##0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12</c:v>
                </c:pt>
                <c:pt idx="4">
                  <c:v>14</c:v>
                </c:pt>
                <c:pt idx="5">
                  <c:v>10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5</c:v>
                </c:pt>
                <c:pt idx="11">
                  <c:v>10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6780-4F8B-BA55-810D1418A27D}"/>
            </c:ext>
          </c:extLst>
        </c:ser>
        <c:ser>
          <c:idx val="12"/>
          <c:order val="12"/>
          <c:tx>
            <c:strRef>
              <c:f>Dashboard!$B$19</c:f>
              <c:strCache>
                <c:ptCount val="1"/>
                <c:pt idx="0">
                  <c:v>WIP (Contracts)</c:v>
                </c:pt>
              </c:strCache>
              <c:extLst xmlns:c15="http://schemas.microsoft.com/office/drawing/2012/chart"/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Dashboard!$C$6:$N$6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 xmlns:c15="http://schemas.microsoft.com/office/drawing/2012/chart"/>
            </c:strRef>
          </c:cat>
          <c:val>
            <c:numRef>
              <c:f>Dashboard!$C$19:$N$19</c:f>
              <c:numCache>
                <c:formatCode>#,##0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18</c:v>
                </c:pt>
                <c:pt idx="10">
                  <c:v>20</c:v>
                </c:pt>
                <c:pt idx="11">
                  <c:v>20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C-6780-4F8B-BA55-810D1418A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44243832"/>
        <c:axId val="8442441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Dashboard!$B$8</c15:sqref>
                        </c15:formulaRef>
                      </c:ext>
                    </c:extLst>
                    <c:strCache>
                      <c:ptCount val="1"/>
                      <c:pt idx="0">
                        <c:v>Gross Revenue</c:v>
                      </c:pt>
                    </c:strCache>
                  </c:strRef>
                </c:tx>
                <c:spPr>
                  <a:solidFill>
                    <a:srgbClr val="00B05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Dashboard!$C$8:$N$8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200</c:v>
                      </c:pt>
                      <c:pt idx="1">
                        <c:v>400</c:v>
                      </c:pt>
                      <c:pt idx="2">
                        <c:v>800</c:v>
                      </c:pt>
                      <c:pt idx="3">
                        <c:v>400</c:v>
                      </c:pt>
                      <c:pt idx="4">
                        <c:v>600</c:v>
                      </c:pt>
                      <c:pt idx="5">
                        <c:v>400</c:v>
                      </c:pt>
                      <c:pt idx="6">
                        <c:v>600</c:v>
                      </c:pt>
                      <c:pt idx="7">
                        <c:v>400</c:v>
                      </c:pt>
                      <c:pt idx="8">
                        <c:v>200</c:v>
                      </c:pt>
                      <c:pt idx="9">
                        <c:v>400</c:v>
                      </c:pt>
                      <c:pt idx="10">
                        <c:v>600</c:v>
                      </c:pt>
                      <c:pt idx="11">
                        <c:v>200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780-4F8B-BA55-810D1418A27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Dashboard!$B$10</c15:sqref>
                        </c15:formulaRef>
                      </c:ext>
                    </c:extLst>
                    <c:strCache>
                      <c:ptCount val="1"/>
                      <c:pt idx="0">
                        <c:v>Net Income</c:v>
                      </c:pt>
                    </c:strCache>
                  </c:strRef>
                </c:tx>
                <c:spPr>
                  <a:solidFill>
                    <a:srgbClr val="00B0F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Dashboard!$C$10:$N$10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40</c:v>
                      </c:pt>
                      <c:pt idx="1">
                        <c:v>80</c:v>
                      </c:pt>
                      <c:pt idx="2">
                        <c:v>160</c:v>
                      </c:pt>
                      <c:pt idx="3">
                        <c:v>80</c:v>
                      </c:pt>
                      <c:pt idx="4">
                        <c:v>120</c:v>
                      </c:pt>
                      <c:pt idx="5">
                        <c:v>80</c:v>
                      </c:pt>
                      <c:pt idx="6">
                        <c:v>120</c:v>
                      </c:pt>
                      <c:pt idx="7">
                        <c:v>80</c:v>
                      </c:pt>
                      <c:pt idx="8">
                        <c:v>40</c:v>
                      </c:pt>
                      <c:pt idx="9">
                        <c:v>80</c:v>
                      </c:pt>
                      <c:pt idx="10">
                        <c:v>120</c:v>
                      </c:pt>
                      <c:pt idx="11">
                        <c:v>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780-4F8B-BA55-810D1418A27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3"/>
          <c:order val="13"/>
          <c:tx>
            <c:strRef>
              <c:f>Dashboard!$B$20</c:f>
              <c:strCache>
                <c:ptCount val="1"/>
                <c:pt idx="0">
                  <c:v>Monthly Completion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Dashboard!$C$6:$N$6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 xmlns:c15="http://schemas.microsoft.com/office/drawing/2012/chart"/>
            </c:strRef>
          </c:cat>
          <c:val>
            <c:numRef>
              <c:f>Dashboard!$C$20:$N$20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</c:numCache>
              <c:extLst xmlns:c15="http://schemas.microsoft.com/office/drawing/2012/chart"/>
            </c:numRef>
          </c:val>
          <c:smooth val="1"/>
          <c:extLst>
            <c:ext xmlns:c16="http://schemas.microsoft.com/office/drawing/2014/chart" uri="{C3380CC4-5D6E-409C-BE32-E72D297353CC}">
              <c16:uniqueId val="{0000000D-6780-4F8B-BA55-810D1418A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43832"/>
        <c:axId val="8442441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Dashboard!$B$7</c15:sqref>
                        </c15:formulaRef>
                      </c:ext>
                    </c:extLst>
                    <c:strCache>
                      <c:ptCount val="1"/>
                      <c:pt idx="0">
                        <c:v>Financial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Dashboard!$C$7:$N$7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6780-4F8B-BA55-810D1418A27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Dashboard!$B$9</c15:sqref>
                        </c15:formulaRef>
                      </c:ext>
                    </c:extLst>
                    <c:strCache>
                      <c:ptCount val="1"/>
                      <c:pt idx="0">
                        <c:v>Overhead Expense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Dashboard!$C$9:$N$9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160</c:v>
                      </c:pt>
                      <c:pt idx="1">
                        <c:v>320</c:v>
                      </c:pt>
                      <c:pt idx="2">
                        <c:v>640</c:v>
                      </c:pt>
                      <c:pt idx="3">
                        <c:v>320</c:v>
                      </c:pt>
                      <c:pt idx="4">
                        <c:v>480</c:v>
                      </c:pt>
                      <c:pt idx="5">
                        <c:v>320</c:v>
                      </c:pt>
                      <c:pt idx="6">
                        <c:v>480</c:v>
                      </c:pt>
                      <c:pt idx="7">
                        <c:v>320</c:v>
                      </c:pt>
                      <c:pt idx="8">
                        <c:v>160</c:v>
                      </c:pt>
                      <c:pt idx="9">
                        <c:v>320</c:v>
                      </c:pt>
                      <c:pt idx="10">
                        <c:v>480</c:v>
                      </c:pt>
                      <c:pt idx="11">
                        <c:v>160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780-4F8B-BA55-810D1418A27D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Dashboard!$B$11</c15:sqref>
                        </c15:formulaRef>
                      </c:ext>
                    </c:extLst>
                    <c:strCache>
                      <c:ptCount val="1"/>
                      <c:pt idx="0">
                        <c:v>Accounts Receivable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6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Dashboard!$C$11:$N$11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180</c:v>
                      </c:pt>
                      <c:pt idx="1">
                        <c:v>240</c:v>
                      </c:pt>
                      <c:pt idx="2">
                        <c:v>240</c:v>
                      </c:pt>
                      <c:pt idx="3">
                        <c:v>180</c:v>
                      </c:pt>
                      <c:pt idx="4">
                        <c:v>420</c:v>
                      </c:pt>
                      <c:pt idx="5">
                        <c:v>660</c:v>
                      </c:pt>
                      <c:pt idx="6">
                        <c:v>840</c:v>
                      </c:pt>
                      <c:pt idx="7">
                        <c:v>840</c:v>
                      </c:pt>
                      <c:pt idx="8">
                        <c:v>900</c:v>
                      </c:pt>
                      <c:pt idx="9">
                        <c:v>1080</c:v>
                      </c:pt>
                      <c:pt idx="10">
                        <c:v>1200</c:v>
                      </c:pt>
                      <c:pt idx="11">
                        <c:v>1200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780-4F8B-BA55-810D1418A27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Dashboard!$B$12</c15:sqref>
                        </c15:formulaRef>
                      </c:ext>
                    </c:extLst>
                    <c:strCache>
                      <c:ptCount val="1"/>
                      <c:pt idx="0">
                        <c:v>Bonding/Bid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Dashboard!$C$12:$N$12</c15:sqref>
                        </c15:formulaRef>
                      </c:ext>
                    </c:extLst>
                    <c:numCache>
                      <c:formatCode>"$"#,##0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780-4F8B-BA55-810D1418A27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Dashboard!$B$13</c15:sqref>
                        </c15:formulaRef>
                      </c:ext>
                    </c:extLst>
                    <c:strCache>
                      <c:ptCount val="1"/>
                      <c:pt idx="0">
                        <c:v>Single Limit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Dashboard!$C$13:$N$13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1000</c:v>
                      </c:pt>
                      <c:pt idx="1">
                        <c:v>1000</c:v>
                      </c:pt>
                      <c:pt idx="2">
                        <c:v>1000</c:v>
                      </c:pt>
                      <c:pt idx="3">
                        <c:v>1500</c:v>
                      </c:pt>
                      <c:pt idx="4">
                        <c:v>1500</c:v>
                      </c:pt>
                      <c:pt idx="5">
                        <c:v>1500</c:v>
                      </c:pt>
                      <c:pt idx="6">
                        <c:v>1500</c:v>
                      </c:pt>
                      <c:pt idx="7">
                        <c:v>2000</c:v>
                      </c:pt>
                      <c:pt idx="8">
                        <c:v>2000</c:v>
                      </c:pt>
                      <c:pt idx="9">
                        <c:v>2000</c:v>
                      </c:pt>
                      <c:pt idx="10">
                        <c:v>2000</c:v>
                      </c:pt>
                      <c:pt idx="11">
                        <c:v>2000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780-4F8B-BA55-810D1418A27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Dashboard!$B$14</c15:sqref>
                        </c15:formulaRef>
                      </c:ext>
                    </c:extLst>
                    <c:strCache>
                      <c:ptCount val="1"/>
                      <c:pt idx="0">
                        <c:v>Aggregate Limit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Dashboard!$C$14:$N$14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2000</c:v>
                      </c:pt>
                      <c:pt idx="1">
                        <c:v>2000</c:v>
                      </c:pt>
                      <c:pt idx="2">
                        <c:v>2000</c:v>
                      </c:pt>
                      <c:pt idx="3">
                        <c:v>3000</c:v>
                      </c:pt>
                      <c:pt idx="4">
                        <c:v>3000</c:v>
                      </c:pt>
                      <c:pt idx="5">
                        <c:v>3000</c:v>
                      </c:pt>
                      <c:pt idx="6">
                        <c:v>3000</c:v>
                      </c:pt>
                      <c:pt idx="7">
                        <c:v>4000</c:v>
                      </c:pt>
                      <c:pt idx="8">
                        <c:v>4000</c:v>
                      </c:pt>
                      <c:pt idx="9">
                        <c:v>4000</c:v>
                      </c:pt>
                      <c:pt idx="10">
                        <c:v>4000</c:v>
                      </c:pt>
                      <c:pt idx="11">
                        <c:v>4000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780-4F8B-BA55-810D1418A27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Dashboard!$B$15</c15:sqref>
                        </c15:formulaRef>
                      </c:ext>
                    </c:extLst>
                    <c:strCache>
                      <c:ptCount val="1"/>
                      <c:pt idx="0">
                        <c:v>Bid Development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Dashboard!$C$15:$N$15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780-4F8B-BA55-810D1418A27D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Dashboard!$B$17</c15:sqref>
                        </c15:formulaRef>
                      </c:ext>
                    </c:extLst>
                    <c:strCache>
                      <c:ptCount val="1"/>
                      <c:pt idx="0">
                        <c:v>Avg. Deal Size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Dashboard!$C$17:$N$17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200</c:v>
                      </c:pt>
                      <c:pt idx="1">
                        <c:v>200</c:v>
                      </c:pt>
                      <c:pt idx="2">
                        <c:v>200</c:v>
                      </c:pt>
                      <c:pt idx="3">
                        <c:v>200</c:v>
                      </c:pt>
                      <c:pt idx="4">
                        <c:v>200</c:v>
                      </c:pt>
                      <c:pt idx="5">
                        <c:v>200</c:v>
                      </c:pt>
                      <c:pt idx="6">
                        <c:v>200</c:v>
                      </c:pt>
                      <c:pt idx="7">
                        <c:v>200</c:v>
                      </c:pt>
                      <c:pt idx="8">
                        <c:v>200</c:v>
                      </c:pt>
                      <c:pt idx="9">
                        <c:v>200</c:v>
                      </c:pt>
                      <c:pt idx="10">
                        <c:v>200</c:v>
                      </c:pt>
                      <c:pt idx="11">
                        <c:v>200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780-4F8B-BA55-810D1418A27D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Dashboard!$B$18</c15:sqref>
                        </c15:formulaRef>
                      </c:ext>
                    </c:extLst>
                    <c:strCache>
                      <c:ptCount val="1"/>
                      <c:pt idx="0">
                        <c:v>Win Probability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Dashboard!$C$18:$N$18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0.5</c:v>
                      </c:pt>
                      <c:pt idx="1">
                        <c:v>0.5</c:v>
                      </c:pt>
                      <c:pt idx="2">
                        <c:v>0.5</c:v>
                      </c:pt>
                      <c:pt idx="3">
                        <c:v>0.5</c:v>
                      </c:pt>
                      <c:pt idx="4">
                        <c:v>0.5</c:v>
                      </c:pt>
                      <c:pt idx="5">
                        <c:v>0.5</c:v>
                      </c:pt>
                      <c:pt idx="6">
                        <c:v>0.5</c:v>
                      </c:pt>
                      <c:pt idx="7">
                        <c:v>0.5</c:v>
                      </c:pt>
                      <c:pt idx="8">
                        <c:v>0.5</c:v>
                      </c:pt>
                      <c:pt idx="9">
                        <c:v>0.5</c:v>
                      </c:pt>
                      <c:pt idx="10">
                        <c:v>0.5</c:v>
                      </c:pt>
                      <c:pt idx="11">
                        <c:v>0.5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780-4F8B-BA55-810D1418A27D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Dashboard!$B$21</c15:sqref>
                        </c15:formulaRef>
                      </c:ext>
                    </c:extLst>
                    <c:strCache>
                      <c:ptCount val="1"/>
                      <c:pt idx="0">
                        <c:v>WIP (Aggregate $)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Dashboard!$C$21:$N$21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600</c:v>
                      </c:pt>
                      <c:pt idx="1">
                        <c:v>800</c:v>
                      </c:pt>
                      <c:pt idx="2">
                        <c:v>800</c:v>
                      </c:pt>
                      <c:pt idx="3">
                        <c:v>600</c:v>
                      </c:pt>
                      <c:pt idx="4">
                        <c:v>1400</c:v>
                      </c:pt>
                      <c:pt idx="5">
                        <c:v>2200</c:v>
                      </c:pt>
                      <c:pt idx="6">
                        <c:v>2800</c:v>
                      </c:pt>
                      <c:pt idx="7">
                        <c:v>2800</c:v>
                      </c:pt>
                      <c:pt idx="8">
                        <c:v>3000</c:v>
                      </c:pt>
                      <c:pt idx="9">
                        <c:v>3600</c:v>
                      </c:pt>
                      <c:pt idx="10">
                        <c:v>4000</c:v>
                      </c:pt>
                      <c:pt idx="11">
                        <c:v>4000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6780-4F8B-BA55-810D1418A27D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Dashboard!$B$22</c15:sqref>
                        </c15:formulaRef>
                      </c:ext>
                    </c:extLst>
                    <c:strCache>
                      <c:ptCount val="1"/>
                      <c:pt idx="0">
                        <c:v>Percent of Aggregate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Dashboard!$C$22:$N$22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0.3</c:v>
                      </c:pt>
                      <c:pt idx="1">
                        <c:v>0.4</c:v>
                      </c:pt>
                      <c:pt idx="2">
                        <c:v>0.4</c:v>
                      </c:pt>
                      <c:pt idx="3">
                        <c:v>0.2</c:v>
                      </c:pt>
                      <c:pt idx="4">
                        <c:v>0.46666666666666667</c:v>
                      </c:pt>
                      <c:pt idx="5">
                        <c:v>0.73333333333333328</c:v>
                      </c:pt>
                      <c:pt idx="6">
                        <c:v>0.93333333333333335</c:v>
                      </c:pt>
                      <c:pt idx="7">
                        <c:v>0.7</c:v>
                      </c:pt>
                      <c:pt idx="8">
                        <c:v>0.75</c:v>
                      </c:pt>
                      <c:pt idx="9">
                        <c:v>0.9</c:v>
                      </c:pt>
                      <c:pt idx="10">
                        <c:v>1</c:v>
                      </c:pt>
                      <c:pt idx="11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6780-4F8B-BA55-810D1418A27D}"/>
                  </c:ext>
                </c:extLst>
              </c15:ser>
            </c15:filteredLineSeries>
          </c:ext>
        </c:extLst>
      </c:lineChart>
      <c:catAx>
        <c:axId val="84424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244160"/>
        <c:crosses val="autoZero"/>
        <c:auto val="1"/>
        <c:lblAlgn val="ctr"/>
        <c:lblOffset val="100"/>
        <c:noMultiLvlLbl val="0"/>
      </c:catAx>
      <c:valAx>
        <c:axId val="8442441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24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Dashboard!$B$13</c:f>
              <c:strCache>
                <c:ptCount val="1"/>
                <c:pt idx="0">
                  <c:v>Single Limit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Dashboard!$C$6:$N$6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Dashboard!$C$13:$N$13</c:f>
              <c:numCache>
                <c:formatCode>"$"#,##0</c:formatCode>
                <c:ptCount val="12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4C0-4B9F-A6DD-37826B707587}"/>
            </c:ext>
          </c:extLst>
        </c:ser>
        <c:ser>
          <c:idx val="7"/>
          <c:order val="7"/>
          <c:tx>
            <c:strRef>
              <c:f>Dashboard!$B$14</c:f>
              <c:strCache>
                <c:ptCount val="1"/>
                <c:pt idx="0">
                  <c:v>Aggregate Limit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Dashboard!$C$6:$N$6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Dashboard!$C$14:$N$14</c:f>
              <c:numCache>
                <c:formatCode>"$"#,##0</c:formatCode>
                <c:ptCount val="12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C0-4B9F-A6DD-37826B707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44243832"/>
        <c:axId val="8442441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Dashboard!$B$7</c15:sqref>
                        </c15:formulaRef>
                      </c:ext>
                    </c:extLst>
                    <c:strCache>
                      <c:ptCount val="1"/>
                      <c:pt idx="0">
                        <c:v>Financial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Dashboard!$C$7:$N$7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4C0-4B9F-A6DD-37826B70758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Dashboard!$B$8</c15:sqref>
                        </c15:formulaRef>
                      </c:ext>
                    </c:extLst>
                    <c:strCache>
                      <c:ptCount val="1"/>
                      <c:pt idx="0">
                        <c:v>Gross Revenue</c:v>
                      </c:pt>
                    </c:strCache>
                  </c:strRef>
                </c:tx>
                <c:spPr>
                  <a:solidFill>
                    <a:srgbClr val="00B05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Dashboard!$C$8:$N$8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200</c:v>
                      </c:pt>
                      <c:pt idx="1">
                        <c:v>400</c:v>
                      </c:pt>
                      <c:pt idx="2">
                        <c:v>800</c:v>
                      </c:pt>
                      <c:pt idx="3">
                        <c:v>400</c:v>
                      </c:pt>
                      <c:pt idx="4">
                        <c:v>600</c:v>
                      </c:pt>
                      <c:pt idx="5">
                        <c:v>400</c:v>
                      </c:pt>
                      <c:pt idx="6">
                        <c:v>600</c:v>
                      </c:pt>
                      <c:pt idx="7">
                        <c:v>400</c:v>
                      </c:pt>
                      <c:pt idx="8">
                        <c:v>200</c:v>
                      </c:pt>
                      <c:pt idx="9">
                        <c:v>400</c:v>
                      </c:pt>
                      <c:pt idx="10">
                        <c:v>600</c:v>
                      </c:pt>
                      <c:pt idx="11">
                        <c:v>200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4C0-4B9F-A6DD-37826B70758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Dashboard!$B$9</c15:sqref>
                        </c15:formulaRef>
                      </c:ext>
                    </c:extLst>
                    <c:strCache>
                      <c:ptCount val="1"/>
                      <c:pt idx="0">
                        <c:v>Overhead Expense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Dashboard!$C$9:$N$9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160</c:v>
                      </c:pt>
                      <c:pt idx="1">
                        <c:v>320</c:v>
                      </c:pt>
                      <c:pt idx="2">
                        <c:v>640</c:v>
                      </c:pt>
                      <c:pt idx="3">
                        <c:v>320</c:v>
                      </c:pt>
                      <c:pt idx="4">
                        <c:v>480</c:v>
                      </c:pt>
                      <c:pt idx="5">
                        <c:v>320</c:v>
                      </c:pt>
                      <c:pt idx="6">
                        <c:v>480</c:v>
                      </c:pt>
                      <c:pt idx="7">
                        <c:v>320</c:v>
                      </c:pt>
                      <c:pt idx="8">
                        <c:v>160</c:v>
                      </c:pt>
                      <c:pt idx="9">
                        <c:v>320</c:v>
                      </c:pt>
                      <c:pt idx="10">
                        <c:v>480</c:v>
                      </c:pt>
                      <c:pt idx="11">
                        <c:v>160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4C0-4B9F-A6DD-37826B70758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Dashboard!$B$10</c15:sqref>
                        </c15:formulaRef>
                      </c:ext>
                    </c:extLst>
                    <c:strCache>
                      <c:ptCount val="1"/>
                      <c:pt idx="0">
                        <c:v>Net Income</c:v>
                      </c:pt>
                    </c:strCache>
                  </c:strRef>
                </c:tx>
                <c:spPr>
                  <a:solidFill>
                    <a:srgbClr val="00B0F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Dashboard!$C$10:$N$10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40</c:v>
                      </c:pt>
                      <c:pt idx="1">
                        <c:v>80</c:v>
                      </c:pt>
                      <c:pt idx="2">
                        <c:v>160</c:v>
                      </c:pt>
                      <c:pt idx="3">
                        <c:v>80</c:v>
                      </c:pt>
                      <c:pt idx="4">
                        <c:v>120</c:v>
                      </c:pt>
                      <c:pt idx="5">
                        <c:v>80</c:v>
                      </c:pt>
                      <c:pt idx="6">
                        <c:v>120</c:v>
                      </c:pt>
                      <c:pt idx="7">
                        <c:v>80</c:v>
                      </c:pt>
                      <c:pt idx="8">
                        <c:v>40</c:v>
                      </c:pt>
                      <c:pt idx="9">
                        <c:v>80</c:v>
                      </c:pt>
                      <c:pt idx="10">
                        <c:v>120</c:v>
                      </c:pt>
                      <c:pt idx="11">
                        <c:v>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4C0-4B9F-A6DD-37826B70758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Dashboard!$B$11</c15:sqref>
                        </c15:formulaRef>
                      </c:ext>
                    </c:extLst>
                    <c:strCache>
                      <c:ptCount val="1"/>
                      <c:pt idx="0">
                        <c:v>Accounts Receivable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solidFill>
                      <a:schemeClr val="bg1">
                        <a:lumMod val="65000"/>
                      </a:schemeClr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Dashboard!$C$11:$N$11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180</c:v>
                      </c:pt>
                      <c:pt idx="1">
                        <c:v>240</c:v>
                      </c:pt>
                      <c:pt idx="2">
                        <c:v>240</c:v>
                      </c:pt>
                      <c:pt idx="3">
                        <c:v>180</c:v>
                      </c:pt>
                      <c:pt idx="4">
                        <c:v>420</c:v>
                      </c:pt>
                      <c:pt idx="5">
                        <c:v>660</c:v>
                      </c:pt>
                      <c:pt idx="6">
                        <c:v>840</c:v>
                      </c:pt>
                      <c:pt idx="7">
                        <c:v>840</c:v>
                      </c:pt>
                      <c:pt idx="8">
                        <c:v>900</c:v>
                      </c:pt>
                      <c:pt idx="9">
                        <c:v>1080</c:v>
                      </c:pt>
                      <c:pt idx="10">
                        <c:v>1200</c:v>
                      </c:pt>
                      <c:pt idx="11">
                        <c:v>1200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4C0-4B9F-A6DD-37826B70758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Dashboard!$B$12</c15:sqref>
                        </c15:formulaRef>
                      </c:ext>
                    </c:extLst>
                    <c:strCache>
                      <c:ptCount val="1"/>
                      <c:pt idx="0">
                        <c:v>Bonding/Bid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Dashboard!$C$12:$N$12</c15:sqref>
                        </c15:formulaRef>
                      </c:ext>
                    </c:extLst>
                    <c:numCache>
                      <c:formatCode>"$"#,##0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4C0-4B9F-A6DD-37826B707587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Dashboard!$B$15</c15:sqref>
                        </c15:formulaRef>
                      </c:ext>
                    </c:extLst>
                    <c:strCache>
                      <c:ptCount val="1"/>
                      <c:pt idx="0">
                        <c:v>Bid Development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Dashboard!$C$15:$N$15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4C0-4B9F-A6DD-37826B707587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Dashboard!$B$16</c15:sqref>
                        </c15:formulaRef>
                      </c:ext>
                    </c:extLst>
                    <c:strCache>
                      <c:ptCount val="1"/>
                      <c:pt idx="0">
                        <c:v>Active Proposals</c:v>
                      </c:pt>
                    </c:strCache>
                  </c:strRef>
                </c:tx>
                <c:spPr>
                  <a:solidFill>
                    <a:srgbClr val="00B05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Dashboard!$C$16:$N$16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</c:v>
                      </c:pt>
                      <c:pt idx="1">
                        <c:v>3</c:v>
                      </c:pt>
                      <c:pt idx="2">
                        <c:v>5</c:v>
                      </c:pt>
                      <c:pt idx="3">
                        <c:v>12</c:v>
                      </c:pt>
                      <c:pt idx="4">
                        <c:v>14</c:v>
                      </c:pt>
                      <c:pt idx="5">
                        <c:v>10</c:v>
                      </c:pt>
                      <c:pt idx="6">
                        <c:v>6</c:v>
                      </c:pt>
                      <c:pt idx="7">
                        <c:v>5</c:v>
                      </c:pt>
                      <c:pt idx="8">
                        <c:v>7</c:v>
                      </c:pt>
                      <c:pt idx="9">
                        <c:v>8</c:v>
                      </c:pt>
                      <c:pt idx="10">
                        <c:v>5</c:v>
                      </c:pt>
                      <c:pt idx="11">
                        <c:v>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A4C0-4B9F-A6DD-37826B707587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Dashboard!$B$17</c15:sqref>
                        </c15:formulaRef>
                      </c:ext>
                    </c:extLst>
                    <c:strCache>
                      <c:ptCount val="1"/>
                      <c:pt idx="0">
                        <c:v>Avg. Deal Size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Dashboard!$C$17:$N$17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200</c:v>
                      </c:pt>
                      <c:pt idx="1">
                        <c:v>200</c:v>
                      </c:pt>
                      <c:pt idx="2">
                        <c:v>200</c:v>
                      </c:pt>
                      <c:pt idx="3">
                        <c:v>200</c:v>
                      </c:pt>
                      <c:pt idx="4">
                        <c:v>200</c:v>
                      </c:pt>
                      <c:pt idx="5">
                        <c:v>200</c:v>
                      </c:pt>
                      <c:pt idx="6">
                        <c:v>200</c:v>
                      </c:pt>
                      <c:pt idx="7">
                        <c:v>200</c:v>
                      </c:pt>
                      <c:pt idx="8">
                        <c:v>200</c:v>
                      </c:pt>
                      <c:pt idx="9">
                        <c:v>200</c:v>
                      </c:pt>
                      <c:pt idx="10">
                        <c:v>200</c:v>
                      </c:pt>
                      <c:pt idx="11">
                        <c:v>200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4C0-4B9F-A6DD-37826B707587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Dashboard!$B$18</c15:sqref>
                        </c15:formulaRef>
                      </c:ext>
                    </c:extLst>
                    <c:strCache>
                      <c:ptCount val="1"/>
                      <c:pt idx="0">
                        <c:v>Win Probability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Dashboard!$C$18:$N$18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0.5</c:v>
                      </c:pt>
                      <c:pt idx="1">
                        <c:v>0.5</c:v>
                      </c:pt>
                      <c:pt idx="2">
                        <c:v>0.5</c:v>
                      </c:pt>
                      <c:pt idx="3">
                        <c:v>0.5</c:v>
                      </c:pt>
                      <c:pt idx="4">
                        <c:v>0.5</c:v>
                      </c:pt>
                      <c:pt idx="5">
                        <c:v>0.5</c:v>
                      </c:pt>
                      <c:pt idx="6">
                        <c:v>0.5</c:v>
                      </c:pt>
                      <c:pt idx="7">
                        <c:v>0.5</c:v>
                      </c:pt>
                      <c:pt idx="8">
                        <c:v>0.5</c:v>
                      </c:pt>
                      <c:pt idx="9">
                        <c:v>0.5</c:v>
                      </c:pt>
                      <c:pt idx="10">
                        <c:v>0.5</c:v>
                      </c:pt>
                      <c:pt idx="11">
                        <c:v>0.5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4C0-4B9F-A6DD-37826B707587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Dashboard!$B$19</c15:sqref>
                        </c15:formulaRef>
                      </c:ext>
                    </c:extLst>
                    <c:strCache>
                      <c:ptCount val="1"/>
                      <c:pt idx="0">
                        <c:v>WIP (Contracts)</c:v>
                      </c:pt>
                    </c:strCache>
                  </c:strRef>
                </c:tx>
                <c:spPr>
                  <a:solidFill>
                    <a:srgbClr val="00B0F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Dashboard!$C$19:$N$19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3</c:v>
                      </c:pt>
                      <c:pt idx="1">
                        <c:v>4</c:v>
                      </c:pt>
                      <c:pt idx="2">
                        <c:v>4</c:v>
                      </c:pt>
                      <c:pt idx="3">
                        <c:v>3</c:v>
                      </c:pt>
                      <c:pt idx="4">
                        <c:v>7</c:v>
                      </c:pt>
                      <c:pt idx="5">
                        <c:v>11</c:v>
                      </c:pt>
                      <c:pt idx="6">
                        <c:v>14</c:v>
                      </c:pt>
                      <c:pt idx="7">
                        <c:v>14</c:v>
                      </c:pt>
                      <c:pt idx="8">
                        <c:v>15</c:v>
                      </c:pt>
                      <c:pt idx="9">
                        <c:v>18</c:v>
                      </c:pt>
                      <c:pt idx="10">
                        <c:v>20</c:v>
                      </c:pt>
                      <c:pt idx="11">
                        <c:v>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A4C0-4B9F-A6DD-37826B707587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Dashboard!$B$20</c15:sqref>
                        </c15:formulaRef>
                      </c:ext>
                    </c:extLst>
                    <c:strCache>
                      <c:ptCount val="1"/>
                      <c:pt idx="0">
                        <c:v>Monthly Completion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solidFill>
                      <a:schemeClr val="bg1">
                        <a:lumMod val="65000"/>
                      </a:schemeClr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Dashboard!$C$20:$N$20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4</c:v>
                      </c:pt>
                      <c:pt idx="3">
                        <c:v>2</c:v>
                      </c:pt>
                      <c:pt idx="4">
                        <c:v>3</c:v>
                      </c:pt>
                      <c:pt idx="5">
                        <c:v>2</c:v>
                      </c:pt>
                      <c:pt idx="6">
                        <c:v>3</c:v>
                      </c:pt>
                      <c:pt idx="7">
                        <c:v>2</c:v>
                      </c:pt>
                      <c:pt idx="8">
                        <c:v>1</c:v>
                      </c:pt>
                      <c:pt idx="9">
                        <c:v>2</c:v>
                      </c:pt>
                      <c:pt idx="10">
                        <c:v>3</c:v>
                      </c:pt>
                      <c:pt idx="11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A4C0-4B9F-A6DD-37826B707587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Dashboard!$B$21</c15:sqref>
                        </c15:formulaRef>
                      </c:ext>
                    </c:extLst>
                    <c:strCache>
                      <c:ptCount val="1"/>
                      <c:pt idx="0">
                        <c:v>WIP (Aggregate $)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Dashboard!$C$21:$N$21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600</c:v>
                      </c:pt>
                      <c:pt idx="1">
                        <c:v>800</c:v>
                      </c:pt>
                      <c:pt idx="2">
                        <c:v>800</c:v>
                      </c:pt>
                      <c:pt idx="3">
                        <c:v>600</c:v>
                      </c:pt>
                      <c:pt idx="4">
                        <c:v>1400</c:v>
                      </c:pt>
                      <c:pt idx="5">
                        <c:v>2200</c:v>
                      </c:pt>
                      <c:pt idx="6">
                        <c:v>2800</c:v>
                      </c:pt>
                      <c:pt idx="7">
                        <c:v>2800</c:v>
                      </c:pt>
                      <c:pt idx="8">
                        <c:v>3000</c:v>
                      </c:pt>
                      <c:pt idx="9">
                        <c:v>3600</c:v>
                      </c:pt>
                      <c:pt idx="10">
                        <c:v>4000</c:v>
                      </c:pt>
                      <c:pt idx="11">
                        <c:v>4000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A4C0-4B9F-A6DD-37826B707587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5"/>
          <c:order val="15"/>
          <c:tx>
            <c:strRef>
              <c:f>Dashboard!$B$22</c:f>
              <c:strCache>
                <c:ptCount val="1"/>
                <c:pt idx="0">
                  <c:v>Percent of Aggregate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Dashboard!$C$6:$N$6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Dashboard!$C$22:$N$22</c:f>
              <c:numCache>
                <c:formatCode>0%</c:formatCode>
                <c:ptCount val="12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0.2</c:v>
                </c:pt>
                <c:pt idx="4">
                  <c:v>0.46666666666666667</c:v>
                </c:pt>
                <c:pt idx="5">
                  <c:v>0.73333333333333328</c:v>
                </c:pt>
                <c:pt idx="6">
                  <c:v>0.93333333333333335</c:v>
                </c:pt>
                <c:pt idx="7">
                  <c:v>0.7</c:v>
                </c:pt>
                <c:pt idx="8">
                  <c:v>0.75</c:v>
                </c:pt>
                <c:pt idx="9">
                  <c:v>0.9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3-A4C0-4B9F-A6DD-37826B707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837312"/>
        <c:axId val="478832392"/>
      </c:lineChart>
      <c:catAx>
        <c:axId val="84424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244160"/>
        <c:crosses val="autoZero"/>
        <c:auto val="1"/>
        <c:lblAlgn val="ctr"/>
        <c:lblOffset val="100"/>
        <c:noMultiLvlLbl val="0"/>
      </c:catAx>
      <c:valAx>
        <c:axId val="844244160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243832"/>
        <c:crosses val="autoZero"/>
        <c:crossBetween val="between"/>
      </c:valAx>
      <c:valAx>
        <c:axId val="4788323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837312"/>
        <c:crosses val="max"/>
        <c:crossBetween val="between"/>
      </c:valAx>
      <c:catAx>
        <c:axId val="47883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8832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381615</xdr:colOff>
      <xdr:row>0</xdr:row>
      <xdr:rowOff>171450</xdr:rowOff>
    </xdr:from>
    <xdr:to>
      <xdr:col>2</xdr:col>
      <xdr:colOff>2723</xdr:colOff>
      <xdr:row>3</xdr:row>
      <xdr:rowOff>67733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C6C2B59-BDDE-4051-A965-075670723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50" y="171450"/>
          <a:ext cx="1913677" cy="477308"/>
        </a:xfrm>
        <a:prstGeom prst="rect">
          <a:avLst/>
        </a:prstGeom>
      </xdr:spPr>
    </xdr:pic>
    <xdr:clientData/>
  </xdr:twoCellAnchor>
  <xdr:twoCellAnchor>
    <xdr:from>
      <xdr:col>1</xdr:col>
      <xdr:colOff>971550</xdr:colOff>
      <xdr:row>24</xdr:row>
      <xdr:rowOff>57150</xdr:rowOff>
    </xdr:from>
    <xdr:to>
      <xdr:col>6</xdr:col>
      <xdr:colOff>0</xdr:colOff>
      <xdr:row>34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C2F45E-A455-41FC-894B-A15D915C92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23</xdr:row>
      <xdr:rowOff>157163</xdr:rowOff>
    </xdr:from>
    <xdr:to>
      <xdr:col>16</xdr:col>
      <xdr:colOff>304800</xdr:colOff>
      <xdr:row>34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B0C387D-A45A-4269-9EA0-11BE4F948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11</xdr:col>
      <xdr:colOff>581025</xdr:colOff>
      <xdr:row>34</xdr:row>
      <xdr:rowOff>33337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E2ED1DF-278F-4BCD-BBDC-B695CAFA8B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ightsoftware.com/solutions/construction/" TargetMode="External"/><Relationship Id="rId2" Type="http://schemas.openxmlformats.org/officeDocument/2006/relationships/hyperlink" Target="https://insightsoftware.com/?utm_source=insightsoftware.com&amp;&amp;utm_medium=spreadsheet&amp;&amp;utm_campaign=%20insightsoftware-engineering-kpi-dashboard-template" TargetMode="External"/><Relationship Id="rId1" Type="http://schemas.openxmlformats.org/officeDocument/2006/relationships/hyperlink" Target="https://insightsoftware.com/request-personalized-demo/&amp;utm_source=insightsoftware&amp;utm_medium=spreadsheet&amp;utm_campaign=%20insightsoftware-engineering-kpi-dashboard-template" TargetMode="External"/><Relationship Id="rId6" Type="http://schemas.openxmlformats.org/officeDocument/2006/relationships/hyperlink" Target="https://insightsoftware.com/request-personalized-demo/&amp;amp;utm_source=insightsoftware&amp;amp;utm_medium=spreadsheet&amp;amp;utm_campaign=insightsoftware-template-construction-kpi" TargetMode="External"/><Relationship Id="rId5" Type="http://schemas.openxmlformats.org/officeDocument/2006/relationships/hyperlink" Target="https://insightsoftware.com/data-sources/?utm_source=insightsoftware.com&amp;&amp;utm_medium=spreadsheet&amp;&amp;utm_campaign=insightsoftware-engineering-kpi-dashboard-template" TargetMode="External"/><Relationship Id="rId4" Type="http://schemas.openxmlformats.org/officeDocument/2006/relationships/hyperlink" Target="https://insightsoftware.com/solutions/business-dashboards/?utm_source=insightsoftware.com&amp;&amp;utm_medium=spreadsheet&amp;&amp;utm_campaign=%20insightsoftware-engineering-kpi-dashboard-templat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sightsoftware.com/request-personalized-demo/?utm_source=insightsoftware&amp;amp;utm_medium=spreadsheet&amp;amp;utm_campaign=insightsoftware-template-construction-kp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C3EEA-13C4-43B5-80D8-73326C586FFB}">
  <dimension ref="A1:R60"/>
  <sheetViews>
    <sheetView topLeftCell="C1" zoomScale="160" zoomScaleNormal="160" workbookViewId="0">
      <selection activeCell="D14" sqref="D14:H14"/>
    </sheetView>
  </sheetViews>
  <sheetFormatPr defaultColWidth="0" defaultRowHeight="14.25" customHeight="1" zeroHeight="1"/>
  <cols>
    <col min="1" max="1" width="2.42578125" customWidth="1"/>
    <col min="2" max="2" width="3" customWidth="1"/>
    <col min="3" max="18" width="9" customWidth="1"/>
    <col min="19" max="16384" width="9" hidden="1"/>
  </cols>
  <sheetData>
    <row r="1" spans="1:18" ht="14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4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45">
      <c r="A3" s="1"/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45">
      <c r="A4" s="1"/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4.45">
      <c r="A5" s="1"/>
      <c r="B5" s="4" t="s">
        <v>3</v>
      </c>
      <c r="C5" s="1" t="s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4.45">
      <c r="A6" s="1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.45">
      <c r="A7" s="1"/>
      <c r="B7" s="33"/>
      <c r="C7" s="33"/>
      <c r="D7" s="26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28"/>
    </row>
    <row r="8" spans="1:18" ht="14.45">
      <c r="A8" s="1"/>
      <c r="B8" s="33"/>
      <c r="C8" s="33"/>
      <c r="D8" s="36" t="s">
        <v>5</v>
      </c>
      <c r="E8" s="36"/>
      <c r="F8" s="36"/>
      <c r="G8" s="36"/>
      <c r="H8" s="36"/>
      <c r="I8" s="33"/>
      <c r="J8" s="33"/>
      <c r="K8" s="33"/>
      <c r="L8" s="33"/>
      <c r="M8" s="33"/>
      <c r="N8" s="33"/>
      <c r="O8" s="33"/>
      <c r="P8" s="33"/>
      <c r="Q8" s="33"/>
      <c r="R8" s="28"/>
    </row>
    <row r="9" spans="1:18" ht="14.45">
      <c r="A9" s="1"/>
      <c r="B9" s="33"/>
      <c r="C9" s="33"/>
      <c r="D9" s="33" t="s">
        <v>6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4.45">
      <c r="A10" s="1"/>
      <c r="B10" s="33"/>
      <c r="C10" s="33"/>
      <c r="D10" s="33" t="s">
        <v>7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4.45">
      <c r="A11" s="1"/>
      <c r="B11" s="33"/>
      <c r="C11" s="33"/>
      <c r="D11" s="33" t="s">
        <v>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4.45">
      <c r="A12" s="1"/>
      <c r="B12" s="33"/>
      <c r="C12" s="33"/>
      <c r="D12" s="33" t="s">
        <v>9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14.45">
      <c r="A13" s="1"/>
      <c r="B13" s="33"/>
      <c r="C13" s="33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28"/>
    </row>
    <row r="14" spans="1:18" ht="15">
      <c r="A14" s="1"/>
      <c r="B14" s="33"/>
      <c r="C14" s="33"/>
      <c r="D14" s="35" t="s">
        <v>10</v>
      </c>
      <c r="E14" s="35"/>
      <c r="F14" s="35"/>
      <c r="G14" s="35"/>
      <c r="H14" s="35"/>
      <c r="I14" s="33"/>
      <c r="J14" s="33"/>
      <c r="K14" s="33"/>
      <c r="L14" s="33"/>
      <c r="M14" s="33"/>
      <c r="N14" s="33"/>
      <c r="O14" s="33"/>
      <c r="P14" s="33"/>
      <c r="Q14" s="33"/>
      <c r="R14" s="28"/>
    </row>
    <row r="15" spans="1:18" ht="14.45">
      <c r="A15" s="1"/>
      <c r="B15" s="33"/>
      <c r="C15" s="33"/>
      <c r="D15" s="28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28"/>
    </row>
    <row r="16" spans="1:18" ht="14.45">
      <c r="A16" s="1"/>
      <c r="C16" s="34" t="s">
        <v>11</v>
      </c>
      <c r="D16" s="34"/>
      <c r="E16" s="34"/>
      <c r="F16" s="34"/>
      <c r="G16" s="34"/>
      <c r="H16" s="34"/>
      <c r="I16" s="34"/>
      <c r="J16" s="34"/>
      <c r="K16" s="31"/>
      <c r="L16" s="31"/>
      <c r="M16" s="31"/>
      <c r="N16" s="31"/>
      <c r="O16" s="31"/>
      <c r="P16" s="31"/>
      <c r="Q16" s="32"/>
      <c r="R16" s="32"/>
    </row>
    <row r="17" spans="1:18" ht="14.45">
      <c r="A17" s="1"/>
      <c r="B17" s="29"/>
      <c r="C17" s="30" t="s">
        <v>12</v>
      </c>
      <c r="D17" s="30"/>
      <c r="E17" s="30"/>
      <c r="F17" s="30"/>
      <c r="G17" s="30"/>
      <c r="H17" s="30"/>
      <c r="I17" s="30"/>
      <c r="J17" s="30"/>
      <c r="K17" s="31"/>
      <c r="L17" s="31"/>
      <c r="M17" s="31"/>
      <c r="N17" s="31"/>
      <c r="O17" s="31"/>
      <c r="P17" s="31"/>
      <c r="Q17" s="32"/>
      <c r="R17" s="32"/>
    </row>
    <row r="18" spans="1:18" ht="14.45">
      <c r="A18" s="1"/>
      <c r="B18" s="29"/>
      <c r="C18" s="30" t="s">
        <v>13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31"/>
      <c r="Q18" s="32"/>
      <c r="R18" s="32"/>
    </row>
    <row r="19" spans="1:18" ht="14.45">
      <c r="A19" s="1"/>
      <c r="B19" s="29"/>
      <c r="C19" s="30" t="s">
        <v>14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2"/>
      <c r="R19" s="32"/>
    </row>
    <row r="20" spans="1:18" ht="14.45">
      <c r="A20" s="1"/>
      <c r="B20" s="29"/>
      <c r="C20" s="30" t="s">
        <v>15</v>
      </c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1"/>
      <c r="O20" s="31"/>
      <c r="P20" s="31"/>
      <c r="Q20" s="32"/>
      <c r="R20" s="32"/>
    </row>
    <row r="21" spans="1:18" ht="14.45">
      <c r="A21" s="1"/>
      <c r="B21" s="29"/>
      <c r="C21" s="31"/>
      <c r="D21" s="31"/>
      <c r="E21" s="31"/>
      <c r="F21" s="31"/>
      <c r="G21" s="31"/>
      <c r="H21" s="31"/>
      <c r="I21" s="31"/>
      <c r="J21" s="29"/>
      <c r="K21" s="31"/>
      <c r="L21" s="31"/>
      <c r="M21" s="31"/>
      <c r="N21" s="31"/>
      <c r="O21" s="31"/>
      <c r="P21" s="31"/>
      <c r="Q21" s="32"/>
      <c r="R21" s="32"/>
    </row>
    <row r="22" spans="1:18" ht="14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4.45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4.45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4.4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4.45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4.45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4.45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4.4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4.45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4.45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4.4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4.45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4.4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4.45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45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4.45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4.45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45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4.4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4.45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45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4.45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4.4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4.4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4.4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4.4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4.4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.45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4.45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.4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4.45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.4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4.4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4.4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4.4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4.4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4.4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.4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.4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</sheetData>
  <mergeCells count="67">
    <mergeCell ref="P7:Q7"/>
    <mergeCell ref="B8:C8"/>
    <mergeCell ref="D8:H8"/>
    <mergeCell ref="I8:K8"/>
    <mergeCell ref="L8:M8"/>
    <mergeCell ref="N8:O8"/>
    <mergeCell ref="P8:Q8"/>
    <mergeCell ref="B7:C7"/>
    <mergeCell ref="E7:F7"/>
    <mergeCell ref="G7:H7"/>
    <mergeCell ref="I7:K7"/>
    <mergeCell ref="L7:M7"/>
    <mergeCell ref="N7:O7"/>
    <mergeCell ref="B9:C9"/>
    <mergeCell ref="D9:R9"/>
    <mergeCell ref="B10:C10"/>
    <mergeCell ref="D10:R10"/>
    <mergeCell ref="B11:C11"/>
    <mergeCell ref="D11:R11"/>
    <mergeCell ref="P14:Q14"/>
    <mergeCell ref="B12:C12"/>
    <mergeCell ref="D12:R12"/>
    <mergeCell ref="B13:C13"/>
    <mergeCell ref="E13:F13"/>
    <mergeCell ref="G13:H13"/>
    <mergeCell ref="I13:K13"/>
    <mergeCell ref="L13:M13"/>
    <mergeCell ref="N13:O13"/>
    <mergeCell ref="P13:Q13"/>
    <mergeCell ref="B14:C14"/>
    <mergeCell ref="D14:H14"/>
    <mergeCell ref="I14:K14"/>
    <mergeCell ref="L14:M14"/>
    <mergeCell ref="N14:O14"/>
    <mergeCell ref="P15:Q15"/>
    <mergeCell ref="C16:J16"/>
    <mergeCell ref="K16:L16"/>
    <mergeCell ref="M16:N16"/>
    <mergeCell ref="O16:P16"/>
    <mergeCell ref="Q16:R16"/>
    <mergeCell ref="B15:C15"/>
    <mergeCell ref="E15:F15"/>
    <mergeCell ref="G15:H15"/>
    <mergeCell ref="I15:K15"/>
    <mergeCell ref="L15:M15"/>
    <mergeCell ref="N15:O15"/>
    <mergeCell ref="K17:L17"/>
    <mergeCell ref="M17:N17"/>
    <mergeCell ref="O17:P17"/>
    <mergeCell ref="Q17:R17"/>
    <mergeCell ref="C19:P19"/>
    <mergeCell ref="Q19:R19"/>
    <mergeCell ref="C18:N18"/>
    <mergeCell ref="O18:P18"/>
    <mergeCell ref="Q18:R18"/>
    <mergeCell ref="C17:J17"/>
    <mergeCell ref="C20:L20"/>
    <mergeCell ref="M20:N20"/>
    <mergeCell ref="O20:P20"/>
    <mergeCell ref="Q20:R20"/>
    <mergeCell ref="Q21:R21"/>
    <mergeCell ref="C21:E21"/>
    <mergeCell ref="F21:G21"/>
    <mergeCell ref="H21:I21"/>
    <mergeCell ref="K21:L21"/>
    <mergeCell ref="M21:N21"/>
    <mergeCell ref="O21:P21"/>
  </mergeCells>
  <hyperlinks>
    <hyperlink ref="D14" r:id="rId1" display="https://insightsoftware.com/request-personalized-demo/&amp;utm_source=insightsoftware&amp;utm_medium=spreadsheet&amp;utm_campaign= insightsoftware-engineering-kpi-dashboard-template" xr:uid="{3F11F857-4AA8-4817-BACE-31F27F1339AA}"/>
    <hyperlink ref="C17" r:id="rId2" display="https://insightsoftware.com/?utm_source=insightsoftware.com&amp;&amp;utm_medium=spreadsheet&amp;&amp;utm_campaign=%20insightsoftware-engineering-kpi-dashboard-template" xr:uid="{2A3CF7A9-E4BC-4429-84A8-43474EC2C1B5}"/>
    <hyperlink ref="C18" r:id="rId3" xr:uid="{CE0EA6C5-4D24-49CB-B2D5-29339F1E9DC9}"/>
    <hyperlink ref="C19" r:id="rId4" display="https://insightsoftware.com/solutions/business-dashboards/?utm_source=insightsoftware.com&amp;&amp;utm_medium=spreadsheet&amp;&amp;utm_campaign=%20insightsoftware-engineering-kpi-dashboard-template" xr:uid="{40430328-2A20-4BB6-A3FC-78118565772F}"/>
    <hyperlink ref="C20" r:id="rId5" display="https://insightsoftware.com/data-sources/?utm_source=insightsoftware.com&amp;&amp;utm_medium=spreadsheet&amp;&amp;utm_campaign=insightsoftware-engineering-kpi-dashboard-template" xr:uid="{6588353C-62C0-44E6-8F6A-20411CA16280}"/>
    <hyperlink ref="D14:H14" r:id="rId6" display="Get a Demo Today &gt;" xr:uid="{A2508F48-8B9A-453E-A50D-B1D730559C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6676-6B24-4987-82DF-6482563EE918}">
  <dimension ref="A1:T43"/>
  <sheetViews>
    <sheetView tabSelected="1" zoomScaleNormal="100" workbookViewId="0">
      <selection activeCell="D3" sqref="D3"/>
    </sheetView>
  </sheetViews>
  <sheetFormatPr defaultColWidth="0" defaultRowHeight="14.45" zeroHeight="1"/>
  <cols>
    <col min="1" max="1" width="4.140625" customWidth="1"/>
    <col min="2" max="2" width="34.42578125" bestFit="1" customWidth="1"/>
    <col min="3" max="13" width="11.140625" customWidth="1"/>
    <col min="14" max="14" width="15" bestFit="1" customWidth="1"/>
    <col min="15" max="15" width="15" customWidth="1"/>
    <col min="16" max="16" width="18.7109375" customWidth="1"/>
    <col min="17" max="17" width="9.85546875" style="1" customWidth="1"/>
    <col min="18" max="19" width="12.42578125" style="1" hidden="1" customWidth="1"/>
    <col min="20" max="20" width="3.28515625" hidden="1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T1" s="1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T2" s="1"/>
    </row>
    <row r="3" spans="1:20" ht="15">
      <c r="A3" s="1"/>
      <c r="B3" s="1"/>
      <c r="C3" s="1"/>
      <c r="D3" s="25" t="s">
        <v>16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T3" s="1"/>
    </row>
    <row r="4" spans="1:20" ht="18">
      <c r="A4" s="1"/>
      <c r="B4" s="5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T4" s="1"/>
    </row>
    <row r="5" spans="1:20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T5" s="1"/>
    </row>
    <row r="6" spans="1:20">
      <c r="A6" s="1"/>
      <c r="B6" s="6" t="s">
        <v>18</v>
      </c>
      <c r="C6" s="24" t="s">
        <v>19</v>
      </c>
      <c r="D6" s="24" t="s">
        <v>20</v>
      </c>
      <c r="E6" s="24" t="s">
        <v>21</v>
      </c>
      <c r="F6" s="24" t="s">
        <v>22</v>
      </c>
      <c r="G6" s="24" t="s">
        <v>23</v>
      </c>
      <c r="H6" s="24" t="s">
        <v>24</v>
      </c>
      <c r="I6" s="24" t="s">
        <v>25</v>
      </c>
      <c r="J6" s="24" t="s">
        <v>26</v>
      </c>
      <c r="K6" s="24" t="s">
        <v>27</v>
      </c>
      <c r="L6" s="24" t="s">
        <v>28</v>
      </c>
      <c r="M6" s="24" t="s">
        <v>29</v>
      </c>
      <c r="N6" s="24" t="s">
        <v>30</v>
      </c>
      <c r="O6" s="24" t="s">
        <v>31</v>
      </c>
      <c r="P6" s="24" t="s">
        <v>32</v>
      </c>
      <c r="T6" s="1"/>
    </row>
    <row r="7" spans="1:20">
      <c r="A7" s="1"/>
      <c r="B7" s="16" t="s">
        <v>33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"/>
      <c r="T7" s="1"/>
    </row>
    <row r="8" spans="1:20">
      <c r="A8" s="1"/>
      <c r="B8" s="2" t="s">
        <v>34</v>
      </c>
      <c r="C8" s="15">
        <f>+C17*C20</f>
        <v>200</v>
      </c>
      <c r="D8" s="15">
        <f t="shared" ref="D8:N8" si="0">+D17*D20</f>
        <v>400</v>
      </c>
      <c r="E8" s="15">
        <f t="shared" si="0"/>
        <v>800</v>
      </c>
      <c r="F8" s="15">
        <f t="shared" si="0"/>
        <v>400</v>
      </c>
      <c r="G8" s="15">
        <f t="shared" si="0"/>
        <v>600</v>
      </c>
      <c r="H8" s="15">
        <f t="shared" si="0"/>
        <v>400</v>
      </c>
      <c r="I8" s="15">
        <f t="shared" si="0"/>
        <v>600</v>
      </c>
      <c r="J8" s="15">
        <f t="shared" si="0"/>
        <v>400</v>
      </c>
      <c r="K8" s="15">
        <f t="shared" si="0"/>
        <v>200</v>
      </c>
      <c r="L8" s="15">
        <f t="shared" si="0"/>
        <v>400</v>
      </c>
      <c r="M8" s="15">
        <f t="shared" si="0"/>
        <v>600</v>
      </c>
      <c r="N8" s="15">
        <f t="shared" si="0"/>
        <v>200</v>
      </c>
      <c r="O8" s="13">
        <f>SUM(C8:N8)</f>
        <v>5200</v>
      </c>
      <c r="P8" s="1"/>
      <c r="T8" s="1"/>
    </row>
    <row r="9" spans="1:20">
      <c r="A9" s="1"/>
      <c r="B9" s="2" t="s">
        <v>35</v>
      </c>
      <c r="C9" s="9">
        <f>0.8*C8</f>
        <v>160</v>
      </c>
      <c r="D9" s="9">
        <f t="shared" ref="D9:N9" si="1">0.8*D8</f>
        <v>320</v>
      </c>
      <c r="E9" s="9">
        <f t="shared" si="1"/>
        <v>640</v>
      </c>
      <c r="F9" s="9">
        <f t="shared" si="1"/>
        <v>320</v>
      </c>
      <c r="G9" s="9">
        <f t="shared" si="1"/>
        <v>480</v>
      </c>
      <c r="H9" s="9">
        <f t="shared" si="1"/>
        <v>320</v>
      </c>
      <c r="I9" s="9">
        <f t="shared" si="1"/>
        <v>480</v>
      </c>
      <c r="J9" s="9">
        <f t="shared" si="1"/>
        <v>320</v>
      </c>
      <c r="K9" s="9">
        <f t="shared" si="1"/>
        <v>160</v>
      </c>
      <c r="L9" s="9">
        <f t="shared" si="1"/>
        <v>320</v>
      </c>
      <c r="M9" s="9">
        <f t="shared" si="1"/>
        <v>480</v>
      </c>
      <c r="N9" s="9">
        <f t="shared" si="1"/>
        <v>160</v>
      </c>
      <c r="O9" s="13">
        <f>SUM(C9:N9)</f>
        <v>4160</v>
      </c>
      <c r="P9" s="1"/>
      <c r="T9" s="1"/>
    </row>
    <row r="10" spans="1:20">
      <c r="A10" s="1"/>
      <c r="B10" s="2" t="s">
        <v>36</v>
      </c>
      <c r="C10" s="15">
        <f>+C8-C9</f>
        <v>40</v>
      </c>
      <c r="D10" s="15">
        <f t="shared" ref="D10:N10" si="2">+D8-D9</f>
        <v>80</v>
      </c>
      <c r="E10" s="15">
        <f t="shared" si="2"/>
        <v>160</v>
      </c>
      <c r="F10" s="15">
        <f t="shared" si="2"/>
        <v>80</v>
      </c>
      <c r="G10" s="15">
        <f t="shared" si="2"/>
        <v>120</v>
      </c>
      <c r="H10" s="15">
        <f t="shared" si="2"/>
        <v>80</v>
      </c>
      <c r="I10" s="15">
        <f t="shared" si="2"/>
        <v>120</v>
      </c>
      <c r="J10" s="15">
        <f t="shared" si="2"/>
        <v>80</v>
      </c>
      <c r="K10" s="15">
        <f t="shared" si="2"/>
        <v>40</v>
      </c>
      <c r="L10" s="15">
        <f t="shared" si="2"/>
        <v>80</v>
      </c>
      <c r="M10" s="15">
        <f t="shared" si="2"/>
        <v>120</v>
      </c>
      <c r="N10" s="15">
        <f t="shared" si="2"/>
        <v>40</v>
      </c>
      <c r="O10" s="13">
        <f>SUM(C10:N10)</f>
        <v>1040</v>
      </c>
      <c r="P10" s="1"/>
      <c r="T10" s="1"/>
    </row>
    <row r="11" spans="1:20">
      <c r="A11" s="1"/>
      <c r="B11" s="2" t="s">
        <v>37</v>
      </c>
      <c r="C11" s="9">
        <f>0.3*C21</f>
        <v>180</v>
      </c>
      <c r="D11" s="9">
        <f t="shared" ref="D11:N11" si="3">0.3*D21</f>
        <v>240</v>
      </c>
      <c r="E11" s="9">
        <f t="shared" si="3"/>
        <v>240</v>
      </c>
      <c r="F11" s="9">
        <f t="shared" si="3"/>
        <v>180</v>
      </c>
      <c r="G11" s="9">
        <f t="shared" si="3"/>
        <v>420</v>
      </c>
      <c r="H11" s="9">
        <f t="shared" si="3"/>
        <v>660</v>
      </c>
      <c r="I11" s="9">
        <f t="shared" si="3"/>
        <v>840</v>
      </c>
      <c r="J11" s="9">
        <f t="shared" si="3"/>
        <v>840</v>
      </c>
      <c r="K11" s="9">
        <f t="shared" si="3"/>
        <v>900</v>
      </c>
      <c r="L11" s="9">
        <f t="shared" si="3"/>
        <v>1080</v>
      </c>
      <c r="M11" s="9">
        <f t="shared" si="3"/>
        <v>1200</v>
      </c>
      <c r="N11" s="9">
        <f t="shared" si="3"/>
        <v>1200</v>
      </c>
      <c r="O11" s="13">
        <f>+N11</f>
        <v>1200</v>
      </c>
      <c r="P11" s="1"/>
      <c r="T11" s="1"/>
    </row>
    <row r="12" spans="1:20">
      <c r="A12" s="1"/>
      <c r="B12" s="18" t="s">
        <v>38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3"/>
      <c r="P12" s="1"/>
      <c r="T12" s="1"/>
    </row>
    <row r="13" spans="1:20">
      <c r="A13" s="1"/>
      <c r="B13" s="2" t="s">
        <v>39</v>
      </c>
      <c r="C13" s="9">
        <v>1000</v>
      </c>
      <c r="D13" s="9">
        <v>1000</v>
      </c>
      <c r="E13" s="9">
        <v>1000</v>
      </c>
      <c r="F13" s="9">
        <v>1500</v>
      </c>
      <c r="G13" s="9">
        <v>1500</v>
      </c>
      <c r="H13" s="9">
        <v>1500</v>
      </c>
      <c r="I13" s="9">
        <v>1500</v>
      </c>
      <c r="J13" s="9">
        <v>2000</v>
      </c>
      <c r="K13" s="9">
        <v>2000</v>
      </c>
      <c r="L13" s="9">
        <v>2000</v>
      </c>
      <c r="M13" s="9">
        <v>2000</v>
      </c>
      <c r="N13" s="9">
        <v>2000</v>
      </c>
      <c r="O13" s="13">
        <f>+N13</f>
        <v>2000</v>
      </c>
      <c r="P13" s="1"/>
      <c r="T13" s="1"/>
    </row>
    <row r="14" spans="1:20">
      <c r="A14" s="1"/>
      <c r="B14" s="2" t="s">
        <v>40</v>
      </c>
      <c r="C14" s="9">
        <v>2000</v>
      </c>
      <c r="D14" s="9">
        <v>2000</v>
      </c>
      <c r="E14" s="9">
        <v>2000</v>
      </c>
      <c r="F14" s="9">
        <v>3000</v>
      </c>
      <c r="G14" s="9">
        <v>3000</v>
      </c>
      <c r="H14" s="9">
        <v>3000</v>
      </c>
      <c r="I14" s="9">
        <v>3000</v>
      </c>
      <c r="J14" s="9">
        <v>4000</v>
      </c>
      <c r="K14" s="9">
        <v>4000</v>
      </c>
      <c r="L14" s="9">
        <v>4000</v>
      </c>
      <c r="M14" s="9">
        <v>4000</v>
      </c>
      <c r="N14" s="9">
        <v>4000</v>
      </c>
      <c r="O14" s="13">
        <f>+N14</f>
        <v>4000</v>
      </c>
      <c r="P14" s="1"/>
      <c r="T14" s="1"/>
    </row>
    <row r="15" spans="1:20">
      <c r="A15" s="1"/>
      <c r="B15" s="18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T15" s="1"/>
    </row>
    <row r="16" spans="1:20">
      <c r="A16" s="1"/>
      <c r="B16" s="2" t="s">
        <v>42</v>
      </c>
      <c r="C16" s="11">
        <v>4</v>
      </c>
      <c r="D16" s="11">
        <v>3</v>
      </c>
      <c r="E16" s="11">
        <v>5</v>
      </c>
      <c r="F16" s="11">
        <v>12</v>
      </c>
      <c r="G16" s="11">
        <v>14</v>
      </c>
      <c r="H16" s="11">
        <v>10</v>
      </c>
      <c r="I16" s="11">
        <v>6</v>
      </c>
      <c r="J16" s="11">
        <v>5</v>
      </c>
      <c r="K16" s="11">
        <v>7</v>
      </c>
      <c r="L16" s="11">
        <v>8</v>
      </c>
      <c r="M16" s="11">
        <v>5</v>
      </c>
      <c r="N16" s="11">
        <v>10</v>
      </c>
      <c r="O16" s="12">
        <f>SUM(C16:N16)</f>
        <v>89</v>
      </c>
      <c r="P16" s="1"/>
      <c r="T16" s="1"/>
    </row>
    <row r="17" spans="1:20">
      <c r="A17" s="1"/>
      <c r="B17" s="2" t="s">
        <v>43</v>
      </c>
      <c r="C17" s="9">
        <v>200</v>
      </c>
      <c r="D17" s="9">
        <v>200</v>
      </c>
      <c r="E17" s="9">
        <v>200</v>
      </c>
      <c r="F17" s="9">
        <v>200</v>
      </c>
      <c r="G17" s="9">
        <v>200</v>
      </c>
      <c r="H17" s="9">
        <v>200</v>
      </c>
      <c r="I17" s="9">
        <v>200</v>
      </c>
      <c r="J17" s="9">
        <v>200</v>
      </c>
      <c r="K17" s="9">
        <v>200</v>
      </c>
      <c r="L17" s="9">
        <v>200</v>
      </c>
      <c r="M17" s="9">
        <v>200</v>
      </c>
      <c r="N17" s="9">
        <v>200</v>
      </c>
      <c r="O17" s="13">
        <f>+AVERAGE(C17:N17)</f>
        <v>200</v>
      </c>
      <c r="P17" s="1"/>
      <c r="T17" s="1"/>
    </row>
    <row r="18" spans="1:20">
      <c r="A18" s="1"/>
      <c r="B18" s="2" t="s">
        <v>44</v>
      </c>
      <c r="C18" s="19">
        <v>0.5</v>
      </c>
      <c r="D18" s="19">
        <v>0.5</v>
      </c>
      <c r="E18" s="19">
        <v>0.5</v>
      </c>
      <c r="F18" s="19">
        <v>0.5</v>
      </c>
      <c r="G18" s="19">
        <v>0.5</v>
      </c>
      <c r="H18" s="19">
        <v>0.5</v>
      </c>
      <c r="I18" s="19">
        <v>0.5</v>
      </c>
      <c r="J18" s="19">
        <v>0.5</v>
      </c>
      <c r="K18" s="19">
        <v>0.5</v>
      </c>
      <c r="L18" s="19">
        <v>0.5</v>
      </c>
      <c r="M18" s="19">
        <v>0.5</v>
      </c>
      <c r="N18" s="19">
        <v>0.5</v>
      </c>
      <c r="O18" s="22">
        <f>+AVERAGE(C18:N18)</f>
        <v>0.5</v>
      </c>
      <c r="P18" s="1"/>
      <c r="T18" s="1"/>
    </row>
    <row r="19" spans="1:20">
      <c r="A19" s="1"/>
      <c r="B19" s="2" t="s">
        <v>45</v>
      </c>
      <c r="C19" s="11">
        <v>3</v>
      </c>
      <c r="D19" s="20">
        <f>+ROUND(C18*C16,0)+C19-C20</f>
        <v>4</v>
      </c>
      <c r="E19" s="20">
        <f t="shared" ref="E19:N19" si="4">+ROUND(D18*D16,0)+D19-D20</f>
        <v>4</v>
      </c>
      <c r="F19" s="20">
        <f t="shared" si="4"/>
        <v>3</v>
      </c>
      <c r="G19" s="20">
        <f t="shared" si="4"/>
        <v>7</v>
      </c>
      <c r="H19" s="20">
        <f t="shared" si="4"/>
        <v>11</v>
      </c>
      <c r="I19" s="20">
        <f t="shared" si="4"/>
        <v>14</v>
      </c>
      <c r="J19" s="20">
        <f t="shared" si="4"/>
        <v>14</v>
      </c>
      <c r="K19" s="20">
        <f t="shared" si="4"/>
        <v>15</v>
      </c>
      <c r="L19" s="20">
        <f t="shared" si="4"/>
        <v>18</v>
      </c>
      <c r="M19" s="20">
        <f t="shared" si="4"/>
        <v>20</v>
      </c>
      <c r="N19" s="20">
        <f t="shared" si="4"/>
        <v>20</v>
      </c>
      <c r="O19" s="12">
        <f>+N19</f>
        <v>20</v>
      </c>
      <c r="P19" s="1"/>
      <c r="T19" s="1"/>
    </row>
    <row r="20" spans="1:20">
      <c r="A20" s="1"/>
      <c r="B20" s="2" t="s">
        <v>46</v>
      </c>
      <c r="C20" s="11">
        <v>1</v>
      </c>
      <c r="D20" s="11">
        <v>2</v>
      </c>
      <c r="E20" s="11">
        <v>4</v>
      </c>
      <c r="F20" s="11">
        <v>2</v>
      </c>
      <c r="G20" s="11">
        <v>3</v>
      </c>
      <c r="H20" s="11">
        <v>2</v>
      </c>
      <c r="I20" s="11">
        <v>3</v>
      </c>
      <c r="J20" s="11">
        <v>2</v>
      </c>
      <c r="K20" s="11">
        <v>1</v>
      </c>
      <c r="L20" s="11">
        <v>2</v>
      </c>
      <c r="M20" s="11">
        <v>3</v>
      </c>
      <c r="N20" s="11">
        <v>1</v>
      </c>
      <c r="O20" s="23">
        <f>+AVERAGE(C20:N20)</f>
        <v>2.1666666666666665</v>
      </c>
      <c r="P20" s="1"/>
      <c r="T20" s="1"/>
    </row>
    <row r="21" spans="1:20">
      <c r="A21" s="1"/>
      <c r="B21" s="2" t="s">
        <v>47</v>
      </c>
      <c r="C21" s="15">
        <f>+C17*C19</f>
        <v>600</v>
      </c>
      <c r="D21" s="15">
        <f t="shared" ref="D21:N21" si="5">+D17*D19</f>
        <v>800</v>
      </c>
      <c r="E21" s="15">
        <f t="shared" si="5"/>
        <v>800</v>
      </c>
      <c r="F21" s="15">
        <f t="shared" si="5"/>
        <v>600</v>
      </c>
      <c r="G21" s="15">
        <f t="shared" si="5"/>
        <v>1400</v>
      </c>
      <c r="H21" s="15">
        <f t="shared" si="5"/>
        <v>2200</v>
      </c>
      <c r="I21" s="15">
        <f t="shared" si="5"/>
        <v>2800</v>
      </c>
      <c r="J21" s="15">
        <f t="shared" si="5"/>
        <v>2800</v>
      </c>
      <c r="K21" s="15">
        <f t="shared" si="5"/>
        <v>3000</v>
      </c>
      <c r="L21" s="15">
        <f t="shared" si="5"/>
        <v>3600</v>
      </c>
      <c r="M21" s="15">
        <f t="shared" si="5"/>
        <v>4000</v>
      </c>
      <c r="N21" s="15">
        <f t="shared" si="5"/>
        <v>4000</v>
      </c>
      <c r="O21" s="13">
        <f>+AVERAGE(C21:N21)</f>
        <v>2216.6666666666665</v>
      </c>
      <c r="P21" s="1"/>
      <c r="T21" s="1"/>
    </row>
    <row r="22" spans="1:20">
      <c r="A22" s="1"/>
      <c r="B22" s="2" t="s">
        <v>48</v>
      </c>
      <c r="C22" s="21">
        <f>+C21/C14</f>
        <v>0.3</v>
      </c>
      <c r="D22" s="21">
        <f t="shared" ref="D22:N22" si="6">+D21/D14</f>
        <v>0.4</v>
      </c>
      <c r="E22" s="21">
        <f t="shared" si="6"/>
        <v>0.4</v>
      </c>
      <c r="F22" s="21">
        <f t="shared" si="6"/>
        <v>0.2</v>
      </c>
      <c r="G22" s="21">
        <f t="shared" si="6"/>
        <v>0.46666666666666667</v>
      </c>
      <c r="H22" s="21">
        <f t="shared" si="6"/>
        <v>0.73333333333333328</v>
      </c>
      <c r="I22" s="21">
        <f t="shared" si="6"/>
        <v>0.93333333333333335</v>
      </c>
      <c r="J22" s="21">
        <f t="shared" si="6"/>
        <v>0.7</v>
      </c>
      <c r="K22" s="21">
        <f t="shared" si="6"/>
        <v>0.75</v>
      </c>
      <c r="L22" s="21">
        <f>+L21/L14</f>
        <v>0.9</v>
      </c>
      <c r="M22" s="21">
        <f>+M21/M14</f>
        <v>1</v>
      </c>
      <c r="N22" s="21">
        <f t="shared" si="6"/>
        <v>1</v>
      </c>
      <c r="O22" s="1"/>
      <c r="P22" s="1"/>
      <c r="T22" s="1"/>
    </row>
    <row r="23" spans="1:20">
      <c r="A23" s="1"/>
      <c r="B23" s="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"/>
      <c r="P23" s="1"/>
      <c r="T23" s="1"/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T24" s="1"/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T25" s="1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T26" s="1"/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T27" s="1"/>
    </row>
    <row r="28" spans="1: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T28" s="1"/>
    </row>
    <row r="29" spans="1: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T29" s="1"/>
    </row>
    <row r="30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T30" s="1"/>
    </row>
    <row r="31" spans="1:20">
      <c r="A31" s="1"/>
      <c r="B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4"/>
      <c r="P31" s="1"/>
      <c r="T31" s="1"/>
    </row>
    <row r="32" spans="1: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T32" s="1"/>
    </row>
    <row r="33" spans="1: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T33" s="1"/>
    </row>
    <row r="34" spans="1:20">
      <c r="A34" s="1"/>
      <c r="B34" s="1"/>
      <c r="C34" s="1"/>
      <c r="D34" s="8"/>
      <c r="E34" s="8"/>
      <c r="F34" s="8"/>
      <c r="G34" s="8"/>
      <c r="H34" s="1"/>
      <c r="I34" s="1"/>
      <c r="J34" s="1"/>
      <c r="K34" s="1"/>
      <c r="L34" s="1"/>
      <c r="M34" s="1"/>
      <c r="N34" s="1"/>
      <c r="O34" s="1"/>
      <c r="P34" s="1"/>
      <c r="T34" s="1"/>
    </row>
    <row r="35" spans="1:20">
      <c r="A35" s="1"/>
      <c r="B35" s="1"/>
      <c r="C35" s="1"/>
      <c r="D35" s="8"/>
      <c r="E35" s="8"/>
      <c r="F35" s="8"/>
      <c r="G35" s="8"/>
      <c r="H35" s="1"/>
      <c r="I35" s="1"/>
      <c r="J35" s="1"/>
      <c r="K35" s="1"/>
      <c r="L35" s="1"/>
      <c r="M35" s="1"/>
      <c r="N35" s="1"/>
      <c r="O35" s="1"/>
      <c r="P35" s="1"/>
      <c r="T35" s="1"/>
    </row>
    <row r="36" spans="1:20" ht="13.5" hidden="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T36" s="1"/>
    </row>
    <row r="37" spans="1:20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T37" s="1"/>
    </row>
    <row r="38" spans="1:20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T38" s="1"/>
    </row>
    <row r="39" spans="1:20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T39" s="1"/>
    </row>
    <row r="40" spans="1:20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T40" s="1"/>
    </row>
    <row r="41" spans="1:20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T41" s="1"/>
    </row>
    <row r="42" spans="1:20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T42" s="1"/>
    </row>
    <row r="43" spans="1:20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T43" s="1"/>
    </row>
  </sheetData>
  <phoneticPr fontId="3" type="noConversion"/>
  <conditionalFormatting sqref="C22:N23">
    <cfRule type="iconSet" priority="1">
      <iconSet iconSet="3Flags" reverse="1">
        <cfvo type="percent" val="0"/>
        <cfvo type="num" val="0.6"/>
        <cfvo type="num" val="0.8"/>
      </iconSet>
    </cfRule>
  </conditionalFormatting>
  <hyperlinks>
    <hyperlink ref="D3" r:id="rId1" xr:uid="{D2217301-4356-4728-8C76-6401FC315D4E}"/>
  </hyperlinks>
  <pageMargins left="0.7" right="0.7" top="0.75" bottom="0.75" header="0.3" footer="0.3"/>
  <pageSetup orientation="portrait" horizontalDpi="4294967293" verticalDpi="4294967293" r:id="rId2"/>
  <ignoredErrors>
    <ignoredError sqref="O19" formula="1"/>
  </ignoredErrors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1A938320-F9EB-4481-966D-BC02E11DAF3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Dashboard!C22:N22</xm:f>
              <xm:sqref>P22</xm:sqref>
            </x14:sparkline>
          </x14:sparklines>
        </x14:sparklineGroup>
        <x14:sparklineGroup displayEmptyCellsAs="gap" xr2:uid="{2A3EF6A1-ECCA-4469-8C29-4B81A586D60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Dashboard!C21:N21</xm:f>
              <xm:sqref>P21</xm:sqref>
            </x14:sparkline>
          </x14:sparklines>
        </x14:sparklineGroup>
        <x14:sparklineGroup displayEmptyCellsAs="gap" xr2:uid="{575CA102-15C6-4E57-9059-7C50661A1B6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Dashboard!C20:N20</xm:f>
              <xm:sqref>P20</xm:sqref>
            </x14:sparkline>
          </x14:sparklines>
        </x14:sparklineGroup>
        <x14:sparklineGroup displayEmptyCellsAs="gap" xr2:uid="{E94D11FD-C896-4C85-96F5-8D9F2202A27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Dashboard!C19:N19</xm:f>
              <xm:sqref>P19</xm:sqref>
            </x14:sparkline>
          </x14:sparklines>
        </x14:sparklineGroup>
        <x14:sparklineGroup displayEmptyCellsAs="gap" xr2:uid="{197DBECB-E16F-4AEE-B835-28988BBBB2F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Dashboard!C18:N18</xm:f>
              <xm:sqref>P18</xm:sqref>
            </x14:sparkline>
          </x14:sparklines>
        </x14:sparklineGroup>
        <x14:sparklineGroup displayEmptyCellsAs="gap" xr2:uid="{E2C934D1-37E1-4DBA-B055-8BB9ABA4448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Dashboard!C17:N17</xm:f>
              <xm:sqref>P17</xm:sqref>
            </x14:sparkline>
          </x14:sparklines>
        </x14:sparklineGroup>
        <x14:sparklineGroup displayEmptyCellsAs="gap" xr2:uid="{4A16C5DA-EA61-4956-9128-911ED7EDC3A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Dashboard!C16:N16</xm:f>
              <xm:sqref>P16</xm:sqref>
            </x14:sparkline>
          </x14:sparklines>
        </x14:sparklineGroup>
        <x14:sparklineGroup displayEmptyCellsAs="gap" xr2:uid="{77D7A696-3DB5-4C1C-9DCE-92AC835E3B7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Dashboard!C14:N14</xm:f>
              <xm:sqref>P14</xm:sqref>
            </x14:sparkline>
          </x14:sparklines>
        </x14:sparklineGroup>
        <x14:sparklineGroup displayEmptyCellsAs="gap" xr2:uid="{8B663E83-FB46-4D5B-86BE-0B7E1EC0F52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Dashboard!C13:N13</xm:f>
              <xm:sqref>P13</xm:sqref>
            </x14:sparkline>
          </x14:sparklines>
        </x14:sparklineGroup>
        <x14:sparklineGroup type="column" displayEmptyCellsAs="gap" high="1" low="1" xr2:uid="{06C6ED33-1959-4A71-85A3-E3C8AE062D9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00B050"/>
          <x14:sparklines>
            <x14:sparkline>
              <xm:f>Dashboard!C11:N11</xm:f>
              <xm:sqref>P11</xm:sqref>
            </x14:sparkline>
          </x14:sparklines>
        </x14:sparklineGroup>
        <x14:sparklineGroup type="column" displayEmptyCellsAs="gap" high="1" low="1" xr2:uid="{C43F0147-B4D1-45B3-9A86-44CC877F1DF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00B050"/>
          <x14:colorLow rgb="FFD00000"/>
          <x14:sparklines>
            <x14:sparkline>
              <xm:f>Dashboard!C10:N10</xm:f>
              <xm:sqref>P10</xm:sqref>
            </x14:sparkline>
          </x14:sparklines>
        </x14:sparklineGroup>
        <x14:sparklineGroup type="column" displayEmptyCellsAs="gap" high="1" low="1" xr2:uid="{C31AFEB8-8D99-4158-9C89-A07A29034D9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00B050"/>
          <x14:sparklines>
            <x14:sparkline>
              <xm:f>Dashboard!C9:N9</xm:f>
              <xm:sqref>P9</xm:sqref>
            </x14:sparkline>
          </x14:sparklines>
        </x14:sparklineGroup>
        <x14:sparklineGroup type="column" displayEmptyCellsAs="gap" high="1" low="1" xr2:uid="{AEEC575A-095E-48C9-BE95-7739C87A623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00B050"/>
          <x14:colorLow rgb="FFD00000"/>
          <x14:sparklines>
            <x14:sparkline>
              <xm:f>Dashboard!C8:N8</xm:f>
              <xm:sqref>P8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AABC627D3684CA8D00F3CC2F1966D" ma:contentTypeVersion="15" ma:contentTypeDescription="Create a new document." ma:contentTypeScope="" ma:versionID="dc0ca4ec9557927da04bbcc646e4ecff">
  <xsd:schema xmlns:xsd="http://www.w3.org/2001/XMLSchema" xmlns:xs="http://www.w3.org/2001/XMLSchema" xmlns:p="http://schemas.microsoft.com/office/2006/metadata/properties" xmlns:ns1="http://schemas.microsoft.com/sharepoint/v3" xmlns:ns2="4266cdb0-00e0-4509-9b00-e40aabc6fdb2" xmlns:ns3="65727519-3d58-4551-b7a8-7a6fc4aeb831" targetNamespace="http://schemas.microsoft.com/office/2006/metadata/properties" ma:root="true" ma:fieldsID="dcc947bb6f4029e937ffe04d578fe520" ns1:_="" ns2:_="" ns3:_="">
    <xsd:import namespace="http://schemas.microsoft.com/sharepoint/v3"/>
    <xsd:import namespace="4266cdb0-00e0-4509-9b00-e40aabc6fdb2"/>
    <xsd:import namespace="65727519-3d58-4551-b7a8-7a6fc4aeb831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6cdb0-00e0-4509-9b00-e40aabc6fdb2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_x0024_Resources_x003a_core_x002c_Signoff_Status_x003b_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27519-3d58-4551-b7a8-7a6fc4aeb8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266cdb0-00e0-4509-9b00-e40aabc6fdb2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F6D1C5-DAFF-457D-802E-654131E389A8}"/>
</file>

<file path=customXml/itemProps2.xml><?xml version="1.0" encoding="utf-8"?>
<ds:datastoreItem xmlns:ds="http://schemas.openxmlformats.org/officeDocument/2006/customXml" ds:itemID="{F5943F8D-57EB-422A-AD22-2B873D8F8665}"/>
</file>

<file path=customXml/itemProps3.xml><?xml version="1.0" encoding="utf-8"?>
<ds:datastoreItem xmlns:ds="http://schemas.openxmlformats.org/officeDocument/2006/customXml" ds:itemID="{E768AA3F-44CF-4581-BA69-1D9ED8823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revision/>
  <dcterms:created xsi:type="dcterms:W3CDTF">2020-08-24T14:16:55Z</dcterms:created>
  <dcterms:modified xsi:type="dcterms:W3CDTF">2021-02-16T17:03:18Z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0x010100E1FAABC627D3684CA8D00F3CC2F1966D</vt:lpwstr>
  </property>
</Properties>
</file>