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Katherine/"/>
    </mc:Choice>
  </mc:AlternateContent>
  <xr:revisionPtr revIDLastSave="0" documentId="8_{09BD408F-3A39-43B0-93DE-643EF61B3D30}" xr6:coauthVersionLast="46" xr6:coauthVersionMax="46" xr10:uidLastSave="{00000000-0000-0000-0000-000000000000}"/>
  <bookViews>
    <workbookView xWindow="-120" yWindow="-120" windowWidth="29040" windowHeight="15840" firstSheet="1" activeTab="1" xr2:uid="{37F088AB-78EB-40BF-B3D8-893A527CDCDE}"/>
  </bookViews>
  <sheets>
    <sheet name="Instructions" sheetId="4" r:id="rId1"/>
    <sheet name="Dashboard" sheetId="1" r:id="rId2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O11" i="1"/>
  <c r="O8" i="1"/>
  <c r="O9" i="1"/>
  <c r="O10" i="1"/>
  <c r="O18" i="1"/>
  <c r="O12" i="1"/>
  <c r="O19" i="1"/>
  <c r="O20" i="1"/>
  <c r="D19" i="1"/>
  <c r="E19" i="1"/>
  <c r="F19" i="1"/>
  <c r="G19" i="1"/>
  <c r="H19" i="1"/>
  <c r="I19" i="1"/>
  <c r="J19" i="1"/>
  <c r="K19" i="1"/>
  <c r="L19" i="1"/>
  <c r="M19" i="1"/>
  <c r="N19" i="1"/>
  <c r="C19" i="1"/>
  <c r="D20" i="1"/>
  <c r="E20" i="1"/>
  <c r="F20" i="1"/>
  <c r="G20" i="1"/>
  <c r="H20" i="1"/>
  <c r="I20" i="1"/>
  <c r="J20" i="1"/>
  <c r="K20" i="1"/>
  <c r="L20" i="1"/>
  <c r="M20" i="1"/>
  <c r="N20" i="1"/>
  <c r="C20" i="1"/>
  <c r="D18" i="1"/>
  <c r="E18" i="1"/>
  <c r="F18" i="1"/>
  <c r="G18" i="1"/>
  <c r="H18" i="1"/>
  <c r="I18" i="1"/>
  <c r="J18" i="1"/>
  <c r="K18" i="1"/>
  <c r="L18" i="1"/>
  <c r="M18" i="1"/>
  <c r="N18" i="1"/>
  <c r="C18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D16" i="1"/>
  <c r="E16" i="1"/>
  <c r="F16" i="1"/>
  <c r="G16" i="1"/>
  <c r="H16" i="1"/>
  <c r="I16" i="1"/>
  <c r="J16" i="1"/>
  <c r="K16" i="1"/>
  <c r="L16" i="1"/>
  <c r="M16" i="1"/>
  <c r="N16" i="1"/>
  <c r="C16" i="1"/>
  <c r="O7" i="1"/>
</calcChain>
</file>

<file path=xl/sharedStrings.xml><?xml version="1.0" encoding="utf-8"?>
<sst xmlns="http://schemas.openxmlformats.org/spreadsheetml/2006/main" count="45" uniqueCount="45">
  <si>
    <t>This dashboard represents key metrics for an insurance company.</t>
  </si>
  <si>
    <t xml:space="preserve">Filling out the measures at the top will updated the KPIs at the bottom and update the dynamic charts and sparklines accordingly. 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</si>
  <si>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</si>
  <si>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</si>
  <si>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</t>
    </r>
  </si>
  <si>
    <t>Did you know?</t>
  </si>
  <si>
    <t>This dashboard can be connected directly to your ERP and other data sources.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</si>
  <si>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</si>
  <si>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</si>
  <si>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</si>
  <si>
    <t>Get a Demo Today &gt;</t>
  </si>
  <si>
    <t>Learn about insightsoftware:</t>
  </si>
  <si>
    <t>https://insightsoftware.com/</t>
  </si>
  <si>
    <t>https://insightsoftware.com/solutions/financial-services/</t>
  </si>
  <si>
    <t>https://insightsoftware.com/solutions/business-dashboards/</t>
  </si>
  <si>
    <t>https://insightsoftware.com/data-sources/</t>
  </si>
  <si>
    <t>Save time with financial and operational dashboards that refresh automatically. Click here for a demo.</t>
  </si>
  <si>
    <t>Insurance KPI Dashboard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</si>
  <si>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</si>
  <si>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</si>
  <si>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</si>
  <si>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</si>
  <si>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</si>
  <si>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</si>
  <si>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</si>
  <si>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</si>
  <si>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</si>
  <si>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</si>
  <si>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</si>
  <si>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</si>
  <si>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</si>
  <si>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Trend</t>
  </si>
  <si>
    <t>Measures</t>
  </si>
  <si>
    <t>Total Policies</t>
  </si>
  <si>
    <t>Total Premiums</t>
  </si>
  <si>
    <t>Claims Expense</t>
  </si>
  <si>
    <t>SGA Expense</t>
  </si>
  <si>
    <t>Total Expense</t>
  </si>
  <si>
    <t>Cost per Quote</t>
  </si>
  <si>
    <t>KPI</t>
  </si>
  <si>
    <t>Expense Ratio</t>
  </si>
  <si>
    <t>Average Policy Size</t>
  </si>
  <si>
    <t>Loss Ratio</t>
  </si>
  <si>
    <t>Cost Per Quote</t>
  </si>
  <si>
    <t>Net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</si>
</sst>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9" fontId="0" fillId="2" borderId="0" xfId="2" applyFont="1" applyFill="1" applyAlignment="1">
      <alignment horizontal="center"/>
    </xf>
    <xf numFmtId="6" fontId="0" fillId="2" borderId="0" xfId="0" applyNumberFormat="1" applyFill="1"/>
    <xf numFmtId="164" fontId="4" fillId="2" borderId="0" xfId="3" applyNumberFormat="1" applyFont="1" applyFill="1" applyBorder="1" applyAlignment="1">
      <alignment horizontal="center" vertical="center"/>
    </xf>
    <xf numFmtId="164" fontId="7" fillId="2" borderId="0" xfId="3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164" fontId="8" fillId="2" borderId="0" xfId="3" applyNumberFormat="1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/>
    </xf>
    <xf numFmtId="0" fontId="9" fillId="2" borderId="0" xfId="4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3" borderId="0" xfId="0" quotePrefix="1" applyFill="1" applyAlignment="1">
      <alignment horizontal="left"/>
    </xf>
    <xf numFmtId="0" fontId="9" fillId="3" borderId="0" xfId="4" applyFill="1" applyAlignment="1">
      <alignment vertical="center"/>
    </xf>
    <xf numFmtId="0" fontId="10" fillId="2" borderId="0" xfId="0" applyFont="1" applyFill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Dashboard!$B$8</c:f>
              <c:strCache>
                <c:ptCount val="1"/>
                <c:pt idx="0">
                  <c:v>Total Premiums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Dashboard!$C$8:$N$8</c:f>
              <c:numCache>
                <c:formatCode>"$"#,##0</c:formatCode>
                <c:ptCount val="12"/>
                <c:pt idx="0">
                  <c:v>6724649</c:v>
                </c:pt>
                <c:pt idx="1">
                  <c:v>6384393</c:v>
                </c:pt>
                <c:pt idx="2">
                  <c:v>5022848</c:v>
                </c:pt>
                <c:pt idx="3">
                  <c:v>5689018</c:v>
                </c:pt>
                <c:pt idx="4">
                  <c:v>6917081</c:v>
                </c:pt>
                <c:pt idx="5">
                  <c:v>5728622</c:v>
                </c:pt>
                <c:pt idx="6">
                  <c:v>6294791</c:v>
                </c:pt>
                <c:pt idx="7">
                  <c:v>6274570</c:v>
                </c:pt>
                <c:pt idx="8">
                  <c:v>6818758</c:v>
                </c:pt>
                <c:pt idx="9">
                  <c:v>6635161</c:v>
                </c:pt>
                <c:pt idx="10">
                  <c:v>6909085</c:v>
                </c:pt>
                <c:pt idx="11">
                  <c:v>5701042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7-4855-9AA8-ED6A9F658376}"/>
            </c:ext>
          </c:extLst>
        </c:ser>
        <c:ser>
          <c:idx val="5"/>
          <c:order val="5"/>
          <c:tx>
            <c:strRef>
              <c:f>Dashboard!$B$11</c:f>
              <c:strCache>
                <c:ptCount val="1"/>
                <c:pt idx="0">
                  <c:v>Total Expense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Dashboard!$C$11:$N$11</c:f>
              <c:numCache>
                <c:formatCode>"$"#,##0</c:formatCode>
                <c:ptCount val="12"/>
                <c:pt idx="0">
                  <c:v>4827040</c:v>
                </c:pt>
                <c:pt idx="1">
                  <c:v>4686520</c:v>
                </c:pt>
                <c:pt idx="2">
                  <c:v>3820271</c:v>
                </c:pt>
                <c:pt idx="3">
                  <c:v>2923161</c:v>
                </c:pt>
                <c:pt idx="4">
                  <c:v>3755598</c:v>
                </c:pt>
                <c:pt idx="5">
                  <c:v>3918782</c:v>
                </c:pt>
                <c:pt idx="6">
                  <c:v>2966114</c:v>
                </c:pt>
                <c:pt idx="7">
                  <c:v>3678955</c:v>
                </c:pt>
                <c:pt idx="8">
                  <c:v>3378702</c:v>
                </c:pt>
                <c:pt idx="9">
                  <c:v>3857811</c:v>
                </c:pt>
                <c:pt idx="10">
                  <c:v>4039470</c:v>
                </c:pt>
                <c:pt idx="11">
                  <c:v>3958245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7-4855-9AA8-ED6A9F65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12837608"/>
        <c:axId val="612831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127-4855-9AA8-ED6A9F65837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Total Policies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92211</c:v>
                      </c:pt>
                      <c:pt idx="1">
                        <c:v>92705</c:v>
                      </c:pt>
                      <c:pt idx="2">
                        <c:v>89867</c:v>
                      </c:pt>
                      <c:pt idx="3">
                        <c:v>80435</c:v>
                      </c:pt>
                      <c:pt idx="4">
                        <c:v>80629</c:v>
                      </c:pt>
                      <c:pt idx="5">
                        <c:v>99159</c:v>
                      </c:pt>
                      <c:pt idx="6">
                        <c:v>81806</c:v>
                      </c:pt>
                      <c:pt idx="7">
                        <c:v>89826</c:v>
                      </c:pt>
                      <c:pt idx="8">
                        <c:v>83644</c:v>
                      </c:pt>
                      <c:pt idx="9">
                        <c:v>93683</c:v>
                      </c:pt>
                      <c:pt idx="10">
                        <c:v>81934</c:v>
                      </c:pt>
                      <c:pt idx="11">
                        <c:v>89345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127-4855-9AA8-ED6A9F65837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Claims Expense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3971296</c:v>
                      </c:pt>
                      <c:pt idx="1">
                        <c:v>3860936</c:v>
                      </c:pt>
                      <c:pt idx="2">
                        <c:v>2879484</c:v>
                      </c:pt>
                      <c:pt idx="3">
                        <c:v>2035354</c:v>
                      </c:pt>
                      <c:pt idx="4">
                        <c:v>2772711</c:v>
                      </c:pt>
                      <c:pt idx="5">
                        <c:v>3059489</c:v>
                      </c:pt>
                      <c:pt idx="6">
                        <c:v>2102267</c:v>
                      </c:pt>
                      <c:pt idx="7">
                        <c:v>2727525</c:v>
                      </c:pt>
                      <c:pt idx="8">
                        <c:v>2544575</c:v>
                      </c:pt>
                      <c:pt idx="9">
                        <c:v>2863904</c:v>
                      </c:pt>
                      <c:pt idx="10">
                        <c:v>3178790</c:v>
                      </c:pt>
                      <c:pt idx="11">
                        <c:v>3141312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27-4855-9AA8-ED6A9F65837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SGA Expense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855744</c:v>
                      </c:pt>
                      <c:pt idx="1">
                        <c:v>825584</c:v>
                      </c:pt>
                      <c:pt idx="2">
                        <c:v>940787</c:v>
                      </c:pt>
                      <c:pt idx="3">
                        <c:v>887807</c:v>
                      </c:pt>
                      <c:pt idx="4">
                        <c:v>982887</c:v>
                      </c:pt>
                      <c:pt idx="5">
                        <c:v>859293</c:v>
                      </c:pt>
                      <c:pt idx="6">
                        <c:v>863847</c:v>
                      </c:pt>
                      <c:pt idx="7">
                        <c:v>951430</c:v>
                      </c:pt>
                      <c:pt idx="8">
                        <c:v>834127</c:v>
                      </c:pt>
                      <c:pt idx="9">
                        <c:v>993907</c:v>
                      </c:pt>
                      <c:pt idx="10">
                        <c:v>860680</c:v>
                      </c:pt>
                      <c:pt idx="11">
                        <c:v>816933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27-4855-9AA8-ED6A9F65837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127-4855-9AA8-ED6A9F65837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127-4855-9AA8-ED6A9F65837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127-4855-9AA8-ED6A9F65837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KPI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127-4855-9AA8-ED6A9F65837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Expense Ratio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0.71781292971573685</c:v>
                      </c:pt>
                      <c:pt idx="1">
                        <c:v>0.73405882125364152</c:v>
                      </c:pt>
                      <c:pt idx="2">
                        <c:v>0.76057865975637728</c:v>
                      </c:pt>
                      <c:pt idx="3">
                        <c:v>0.51382523310701422</c:v>
                      </c:pt>
                      <c:pt idx="4">
                        <c:v>0.54294549969850003</c:v>
                      </c:pt>
                      <c:pt idx="5">
                        <c:v>0.68407061942645198</c:v>
                      </c:pt>
                      <c:pt idx="6">
                        <c:v>0.47120134727268942</c:v>
                      </c:pt>
                      <c:pt idx="7">
                        <c:v>0.58632782804239969</c:v>
                      </c:pt>
                      <c:pt idx="8">
                        <c:v>0.49550108685482019</c:v>
                      </c:pt>
                      <c:pt idx="9">
                        <c:v>0.58141935063821359</c:v>
                      </c:pt>
                      <c:pt idx="10">
                        <c:v>0.58466063161764548</c:v>
                      </c:pt>
                      <c:pt idx="11">
                        <c:v>0.69430202408612318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127-4855-9AA8-ED6A9F65837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Average Policy Size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72.926754942468904</c:v>
                      </c:pt>
                      <c:pt idx="1">
                        <c:v>68.86783884364381</c:v>
                      </c:pt>
                      <c:pt idx="2">
                        <c:v>55.892018204680248</c:v>
                      </c:pt>
                      <c:pt idx="3">
                        <c:v>70.728140734754774</c:v>
                      </c:pt>
                      <c:pt idx="4">
                        <c:v>85.788996514901584</c:v>
                      </c:pt>
                      <c:pt idx="5">
                        <c:v>57.772083219879185</c:v>
                      </c:pt>
                      <c:pt idx="6">
                        <c:v>76.947791115566091</c:v>
                      </c:pt>
                      <c:pt idx="7">
                        <c:v>69.852492596798257</c:v>
                      </c:pt>
                      <c:pt idx="8">
                        <c:v>81.521185022237105</c:v>
                      </c:pt>
                      <c:pt idx="9">
                        <c:v>70.825667410309237</c:v>
                      </c:pt>
                      <c:pt idx="10">
                        <c:v>84.325005492225444</c:v>
                      </c:pt>
                      <c:pt idx="11">
                        <c:v>63.809301024119982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127-4855-9AA8-ED6A9F65837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Loss Ratio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127-4855-9AA8-ED6A9F65837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127-4855-9AA8-ED6A9F65837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4"/>
          <c:order val="14"/>
          <c:tx>
            <c:strRef>
              <c:f>Dashboard!$B$20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flat" cmpd="sng" algn="ctr">
                <a:solidFill>
                  <a:schemeClr val="accent3">
                    <a:lumMod val="80000"/>
                    <a:lumOff val="20000"/>
                  </a:schemeClr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Dashboard!$C$20:$N$20</c:f>
              <c:numCache>
                <c:formatCode>0%</c:formatCode>
                <c:ptCount val="12"/>
                <c:pt idx="0">
                  <c:v>0.28218707028426315</c:v>
                </c:pt>
                <c:pt idx="1">
                  <c:v>0.26594117874635848</c:v>
                </c:pt>
                <c:pt idx="2">
                  <c:v>0.23942134024362274</c:v>
                </c:pt>
                <c:pt idx="3">
                  <c:v>0.48617476689298572</c:v>
                </c:pt>
                <c:pt idx="4">
                  <c:v>0.45705450030150002</c:v>
                </c:pt>
                <c:pt idx="5">
                  <c:v>0.31592938057354808</c:v>
                </c:pt>
                <c:pt idx="6">
                  <c:v>0.52879865272731053</c:v>
                </c:pt>
                <c:pt idx="7">
                  <c:v>0.41367217195760025</c:v>
                </c:pt>
                <c:pt idx="8">
                  <c:v>0.50449891314517981</c:v>
                </c:pt>
                <c:pt idx="9">
                  <c:v>0.41858064936178641</c:v>
                </c:pt>
                <c:pt idx="10">
                  <c:v>0.41533936838235452</c:v>
                </c:pt>
                <c:pt idx="11">
                  <c:v>0.30569797591387682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27-4855-9AA8-ED6A9F65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59256"/>
        <c:axId val="612858272"/>
      </c:lineChart>
      <c:catAx>
        <c:axId val="61283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1048"/>
        <c:crosses val="autoZero"/>
        <c:auto val="1"/>
        <c:lblAlgn val="ctr"/>
        <c:lblOffset val="100"/>
        <c:noMultiLvlLbl val="0"/>
      </c:catAx>
      <c:valAx>
        <c:axId val="612831048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760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612858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59256"/>
        <c:crosses val="max"/>
        <c:crossBetween val="between"/>
      </c:valAx>
      <c:catAx>
        <c:axId val="612859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85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Dashboard!$B$9</c:f>
              <c:strCache>
                <c:ptCount val="1"/>
                <c:pt idx="0">
                  <c:v>Claims Expense</c:v>
                </c:pt>
              </c:strCache>
              <c:extLst xmlns:c15="http://schemas.microsoft.com/office/drawing/2012/chart"/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Dashboard!$C$9:$N$9</c:f>
              <c:numCache>
                <c:formatCode>"$"#,##0</c:formatCode>
                <c:ptCount val="12"/>
                <c:pt idx="0">
                  <c:v>3971296</c:v>
                </c:pt>
                <c:pt idx="1">
                  <c:v>3860936</c:v>
                </c:pt>
                <c:pt idx="2">
                  <c:v>2879484</c:v>
                </c:pt>
                <c:pt idx="3">
                  <c:v>2035354</c:v>
                </c:pt>
                <c:pt idx="4">
                  <c:v>2772711</c:v>
                </c:pt>
                <c:pt idx="5">
                  <c:v>3059489</c:v>
                </c:pt>
                <c:pt idx="6">
                  <c:v>2102267</c:v>
                </c:pt>
                <c:pt idx="7">
                  <c:v>2727525</c:v>
                </c:pt>
                <c:pt idx="8">
                  <c:v>2544575</c:v>
                </c:pt>
                <c:pt idx="9">
                  <c:v>2863904</c:v>
                </c:pt>
                <c:pt idx="10">
                  <c:v>3178790</c:v>
                </c:pt>
                <c:pt idx="11">
                  <c:v>3141312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3E73-4519-B013-9FD7CF32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12837608"/>
        <c:axId val="612831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E73-4519-B013-9FD7CF32DDA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Total Policies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92211</c:v>
                      </c:pt>
                      <c:pt idx="1">
                        <c:v>92705</c:v>
                      </c:pt>
                      <c:pt idx="2">
                        <c:v>89867</c:v>
                      </c:pt>
                      <c:pt idx="3">
                        <c:v>80435</c:v>
                      </c:pt>
                      <c:pt idx="4">
                        <c:v>80629</c:v>
                      </c:pt>
                      <c:pt idx="5">
                        <c:v>99159</c:v>
                      </c:pt>
                      <c:pt idx="6">
                        <c:v>81806</c:v>
                      </c:pt>
                      <c:pt idx="7">
                        <c:v>89826</c:v>
                      </c:pt>
                      <c:pt idx="8">
                        <c:v>83644</c:v>
                      </c:pt>
                      <c:pt idx="9">
                        <c:v>93683</c:v>
                      </c:pt>
                      <c:pt idx="10">
                        <c:v>81934</c:v>
                      </c:pt>
                      <c:pt idx="11">
                        <c:v>89345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E73-4519-B013-9FD7CF32DDA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Total Premiums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6724649</c:v>
                      </c:pt>
                      <c:pt idx="1">
                        <c:v>6384393</c:v>
                      </c:pt>
                      <c:pt idx="2">
                        <c:v>5022848</c:v>
                      </c:pt>
                      <c:pt idx="3">
                        <c:v>5689018</c:v>
                      </c:pt>
                      <c:pt idx="4">
                        <c:v>6917081</c:v>
                      </c:pt>
                      <c:pt idx="5">
                        <c:v>5728622</c:v>
                      </c:pt>
                      <c:pt idx="6">
                        <c:v>6294791</c:v>
                      </c:pt>
                      <c:pt idx="7">
                        <c:v>6274570</c:v>
                      </c:pt>
                      <c:pt idx="8">
                        <c:v>6818758</c:v>
                      </c:pt>
                      <c:pt idx="9">
                        <c:v>6635161</c:v>
                      </c:pt>
                      <c:pt idx="10">
                        <c:v>6909085</c:v>
                      </c:pt>
                      <c:pt idx="11">
                        <c:v>5701042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E73-4519-B013-9FD7CF32DD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SGA Expense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855744</c:v>
                      </c:pt>
                      <c:pt idx="1">
                        <c:v>825584</c:v>
                      </c:pt>
                      <c:pt idx="2">
                        <c:v>940787</c:v>
                      </c:pt>
                      <c:pt idx="3">
                        <c:v>887807</c:v>
                      </c:pt>
                      <c:pt idx="4">
                        <c:v>982887</c:v>
                      </c:pt>
                      <c:pt idx="5">
                        <c:v>859293</c:v>
                      </c:pt>
                      <c:pt idx="6">
                        <c:v>863847</c:v>
                      </c:pt>
                      <c:pt idx="7">
                        <c:v>951430</c:v>
                      </c:pt>
                      <c:pt idx="8">
                        <c:v>834127</c:v>
                      </c:pt>
                      <c:pt idx="9">
                        <c:v>993907</c:v>
                      </c:pt>
                      <c:pt idx="10">
                        <c:v>860680</c:v>
                      </c:pt>
                      <c:pt idx="11">
                        <c:v>816933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E73-4519-B013-9FD7CF32DDA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Total Expense</c:v>
                      </c:pt>
                    </c:strCache>
                  </c:strRef>
                </c:tx>
                <c:spPr>
                  <a:solidFill>
                    <a:schemeClr val="bg2">
                      <a:lumMod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4827040</c:v>
                      </c:pt>
                      <c:pt idx="1">
                        <c:v>4686520</c:v>
                      </c:pt>
                      <c:pt idx="2">
                        <c:v>3820271</c:v>
                      </c:pt>
                      <c:pt idx="3">
                        <c:v>2923161</c:v>
                      </c:pt>
                      <c:pt idx="4">
                        <c:v>3755598</c:v>
                      </c:pt>
                      <c:pt idx="5">
                        <c:v>3918782</c:v>
                      </c:pt>
                      <c:pt idx="6">
                        <c:v>2966114</c:v>
                      </c:pt>
                      <c:pt idx="7">
                        <c:v>3678955</c:v>
                      </c:pt>
                      <c:pt idx="8">
                        <c:v>3378702</c:v>
                      </c:pt>
                      <c:pt idx="9">
                        <c:v>3857811</c:v>
                      </c:pt>
                      <c:pt idx="10">
                        <c:v>4039470</c:v>
                      </c:pt>
                      <c:pt idx="11">
                        <c:v>3958245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E73-4519-B013-9FD7CF32DDA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E73-4519-B013-9FD7CF32DDA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E73-4519-B013-9FD7CF32DDA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E73-4519-B013-9FD7CF32DDA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KPI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E73-4519-B013-9FD7CF32DDA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Expense Ratio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0.71781292971573685</c:v>
                      </c:pt>
                      <c:pt idx="1">
                        <c:v>0.73405882125364152</c:v>
                      </c:pt>
                      <c:pt idx="2">
                        <c:v>0.76057865975637728</c:v>
                      </c:pt>
                      <c:pt idx="3">
                        <c:v>0.51382523310701422</c:v>
                      </c:pt>
                      <c:pt idx="4">
                        <c:v>0.54294549969850003</c:v>
                      </c:pt>
                      <c:pt idx="5">
                        <c:v>0.68407061942645198</c:v>
                      </c:pt>
                      <c:pt idx="6">
                        <c:v>0.47120134727268942</c:v>
                      </c:pt>
                      <c:pt idx="7">
                        <c:v>0.58632782804239969</c:v>
                      </c:pt>
                      <c:pt idx="8">
                        <c:v>0.49550108685482019</c:v>
                      </c:pt>
                      <c:pt idx="9">
                        <c:v>0.58141935063821359</c:v>
                      </c:pt>
                      <c:pt idx="10">
                        <c:v>0.58466063161764548</c:v>
                      </c:pt>
                      <c:pt idx="11">
                        <c:v>0.69430202408612318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E73-4519-B013-9FD7CF32DDA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Average Policy Size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72.926754942468904</c:v>
                      </c:pt>
                      <c:pt idx="1">
                        <c:v>68.86783884364381</c:v>
                      </c:pt>
                      <c:pt idx="2">
                        <c:v>55.892018204680248</c:v>
                      </c:pt>
                      <c:pt idx="3">
                        <c:v>70.728140734754774</c:v>
                      </c:pt>
                      <c:pt idx="4">
                        <c:v>85.788996514901584</c:v>
                      </c:pt>
                      <c:pt idx="5">
                        <c:v>57.772083219879185</c:v>
                      </c:pt>
                      <c:pt idx="6">
                        <c:v>76.947791115566091</c:v>
                      </c:pt>
                      <c:pt idx="7">
                        <c:v>69.852492596798257</c:v>
                      </c:pt>
                      <c:pt idx="8">
                        <c:v>81.521185022237105</c:v>
                      </c:pt>
                      <c:pt idx="9">
                        <c:v>70.825667410309237</c:v>
                      </c:pt>
                      <c:pt idx="10">
                        <c:v>84.325005492225444</c:v>
                      </c:pt>
                      <c:pt idx="11">
                        <c:v>63.809301024119982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E73-4519-B013-9FD7CF32DDA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Loss Ratio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E73-4519-B013-9FD7CF32DDA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E73-4519-B013-9FD7CF32DDA2}"/>
                  </c:ext>
                </c:extLst>
              </c15:ser>
            </c15:filteredBarSeries>
          </c:ext>
        </c:extLst>
      </c:barChart>
      <c:catAx>
        <c:axId val="61283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1048"/>
        <c:crosses val="autoZero"/>
        <c:auto val="1"/>
        <c:lblAlgn val="ctr"/>
        <c:lblOffset val="100"/>
        <c:noMultiLvlLbl val="0"/>
      </c:catAx>
      <c:valAx>
        <c:axId val="612831048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760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1"/>
          <c:order val="11"/>
          <c:tx>
            <c:strRef>
              <c:f>Dashboard!$B$17</c:f>
              <c:strCache>
                <c:ptCount val="1"/>
                <c:pt idx="0">
                  <c:v>Average Policy Size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92D050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96-457C-A4FB-1A875B934EF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Dashboard!$O$5</c:f>
              <c:strCache>
                <c:ptCount val="1"/>
                <c:pt idx="0">
                  <c:v>Annual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Dashboard!$C$17:$O$17</c15:sqref>
                  </c15:fullRef>
                </c:ext>
              </c:extLst>
              <c:f>Dashboard!$O$17</c:f>
              <c:numCache>
                <c:formatCode>"$"#,##0</c:formatCode>
                <c:ptCount val="1"/>
                <c:pt idx="0">
                  <c:v>71.604772926798731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6-457C-A4FB-1A875B934EF4}"/>
            </c:ext>
          </c:extLst>
        </c:ser>
        <c:ser>
          <c:idx val="13"/>
          <c:order val="13"/>
          <c:tx>
            <c:strRef>
              <c:f>Dashboard!$B$19</c:f>
              <c:strCache>
                <c:ptCount val="1"/>
                <c:pt idx="0">
                  <c:v>Cost Per Quote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Dashboard!$O$5</c:f>
              <c:strCache>
                <c:ptCount val="1"/>
                <c:pt idx="0">
                  <c:v>Annual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Dashboard!$C$19:$O$19</c15:sqref>
                  </c15:fullRef>
                </c:ext>
              </c:extLst>
              <c:f>Dashboard!$O$19</c:f>
              <c:numCache>
                <c:formatCode>"$"#,##0</c:formatCode>
                <c:ptCount val="1"/>
                <c:pt idx="0">
                  <c:v>14.833333333333334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6-457C-A4FB-1A875B93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905504"/>
        <c:axId val="612910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Dashboard!$C$6:$O$6</c15:sqref>
                        </c15:fullRef>
                        <c15:formulaRef>
                          <c15:sqref>Dashboard!$O$6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96-457C-A4FB-1A875B934EF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Total Policies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Dashboard!$C$7:$O$7</c15:sqref>
                        </c15:fullRef>
                        <c15:formulaRef>
                          <c15:sqref>Dashboard!$O$7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89345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796-457C-A4FB-1A875B934EF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Total Premiums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Dashboard!$C$8:$O$8</c15:sqref>
                        </c15:fullRef>
                        <c15:formulaRef>
                          <c15:sqref>Dashboard!$O$8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75100018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96-457C-A4FB-1A875B934EF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Claims Expense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Dashboard!$C$9:$O$9</c15:sqref>
                        </c15:fullRef>
                        <c15:formulaRef>
                          <c15:sqref>Dashboard!$O$9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35137643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96-457C-A4FB-1A875B934EF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SGA Expense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Dashboard!$C$10:$O$10</c15:sqref>
                        </c15:fullRef>
                        <c15:formulaRef>
                          <c15:sqref>Dashboard!$O$10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10673026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96-457C-A4FB-1A875B934EF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Total Expense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Dashboard!$C$11:$O$11</c15:sqref>
                        </c15:fullRef>
                        <c15:formulaRef>
                          <c15:sqref>Dashboard!$O$11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45810669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796-457C-A4FB-1A875B934EF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Dashboard!$C$12:$O$12</c15:sqref>
                        </c15:fullRef>
                        <c15:formulaRef>
                          <c15:sqref>Dashboard!$O$12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14.833333333333334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796-457C-A4FB-1A875B934EF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Dashboard!$C$13:$O$13</c15:sqref>
                        </c15:fullRef>
                        <c15:formulaRef>
                          <c15:sqref>Dashboard!$O$13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796-457C-A4FB-1A875B934EF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Dashboard!$C$14:$O$14</c15:sqref>
                        </c15:fullRef>
                        <c15:formulaRef>
                          <c15:sqref>Dashboard!$O$14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796-457C-A4FB-1A875B934EF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KPI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Dashboard!$C$15:$O$15</c15:sqref>
                        </c15:fullRef>
                        <c15:formulaRef>
                          <c15:sqref>Dashboard!$O$15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796-457C-A4FB-1A875B934EF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Expense Ratio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Dashboard!$C$16:$O$16</c15:sqref>
                        </c15:fullRef>
                        <c15:formulaRef>
                          <c15:sqref>Dashboard!$O$16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0.60999544633930713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796-457C-A4FB-1A875B934EF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Loss Ratio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Dashboard!$C$18:$O$18</c15:sqref>
                        </c15:fullRef>
                        <c15:formulaRef>
                          <c15:sqref>Dashboard!$O$18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796-457C-A4FB-1A875B934EF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Net Profit Margin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Dashboard!$C$20:$O$20</c15:sqref>
                        </c15:fullRef>
                        <c15:formulaRef>
                          <c15:sqref>Dashboard!$O$20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0.39000455366069287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796-457C-A4FB-1A875B934EF4}"/>
                  </c:ext>
                </c:extLst>
              </c15:ser>
            </c15:filteredBarSeries>
          </c:ext>
        </c:extLst>
      </c:barChart>
      <c:catAx>
        <c:axId val="6129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10424"/>
        <c:crosses val="autoZero"/>
        <c:auto val="1"/>
        <c:lblAlgn val="ctr"/>
        <c:lblOffset val="100"/>
        <c:noMultiLvlLbl val="0"/>
      </c:catAx>
      <c:valAx>
        <c:axId val="612910424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0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90268953787033"/>
          <c:y val="6.7007797270955169E-2"/>
          <c:w val="0.71296184795766226"/>
          <c:h val="0.65233073935933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Dashboard!$B$8</c:f>
              <c:strCache>
                <c:ptCount val="1"/>
                <c:pt idx="0">
                  <c:v>Total Premiums</c:v>
                </c:pt>
              </c:strCache>
              <c:extLst xmlns:c15="http://schemas.microsoft.com/office/drawing/2012/chart"/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Dashboard!$O$5</c:f>
              <c:strCache>
                <c:ptCount val="1"/>
                <c:pt idx="0">
                  <c:v>Annual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Dashboard!$C$8:$O$8</c15:sqref>
                  </c15:fullRef>
                </c:ext>
              </c:extLst>
              <c:f>Dashboard!$O$8</c:f>
              <c:numCache>
                <c:formatCode>"$"#,##0</c:formatCode>
                <c:ptCount val="1"/>
                <c:pt idx="0">
                  <c:v>75100018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CA-41EF-97EB-C0D7E0F0D445}"/>
            </c:ext>
          </c:extLst>
        </c:ser>
        <c:ser>
          <c:idx val="5"/>
          <c:order val="5"/>
          <c:tx>
            <c:strRef>
              <c:f>Dashboard!$B$11</c:f>
              <c:strCache>
                <c:ptCount val="1"/>
                <c:pt idx="0">
                  <c:v>Total Expense</c:v>
                </c:pt>
              </c:strCache>
              <c:extLst xmlns:c15="http://schemas.microsoft.com/office/drawing/2012/chart"/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Dashboard!$O$5</c:f>
              <c:strCache>
                <c:ptCount val="1"/>
                <c:pt idx="0">
                  <c:v>Annual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Dashboard!$C$11:$O$11</c15:sqref>
                  </c15:fullRef>
                </c:ext>
              </c:extLst>
              <c:f>Dashboard!$O$11</c:f>
              <c:numCache>
                <c:formatCode>"$"#,##0</c:formatCode>
                <c:ptCount val="1"/>
                <c:pt idx="0">
                  <c:v>45810669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CA-41EF-97EB-C0D7E0F0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905504"/>
        <c:axId val="612910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Dashboard!$C$6:$O$6</c15:sqref>
                        </c15:fullRef>
                        <c15:formulaRef>
                          <c15:sqref>Dashboard!$O$6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3CA-41EF-97EB-C0D7E0F0D44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Total Policies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Dashboard!$C$7:$O$7</c15:sqref>
                        </c15:fullRef>
                        <c15:formulaRef>
                          <c15:sqref>Dashboard!$O$7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89345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3CA-41EF-97EB-C0D7E0F0D44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Claims Expense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Dashboard!$C$9:$O$9</c15:sqref>
                        </c15:fullRef>
                        <c15:formulaRef>
                          <c15:sqref>Dashboard!$O$9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35137643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3CA-41EF-97EB-C0D7E0F0D44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SGA Expense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Dashboard!$C$10:$O$10</c15:sqref>
                        </c15:fullRef>
                        <c15:formulaRef>
                          <c15:sqref>Dashboard!$O$10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10673026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3CA-41EF-97EB-C0D7E0F0D44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Dashboard!$C$12:$O$12</c15:sqref>
                        </c15:fullRef>
                        <c15:formulaRef>
                          <c15:sqref>Dashboard!$O$12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14.833333333333334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3CA-41EF-97EB-C0D7E0F0D44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Dashboard!$C$13:$O$13</c15:sqref>
                        </c15:fullRef>
                        <c15:formulaRef>
                          <c15:sqref>Dashboard!$O$13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3CA-41EF-97EB-C0D7E0F0D44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Dashboard!$C$14:$O$14</c15:sqref>
                        </c15:fullRef>
                        <c15:formulaRef>
                          <c15:sqref>Dashboard!$O$14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3CA-41EF-97EB-C0D7E0F0D44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KPI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Dashboard!$C$15:$O$15</c15:sqref>
                        </c15:fullRef>
                        <c15:formulaRef>
                          <c15:sqref>Dashboard!$O$15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3CA-41EF-97EB-C0D7E0F0D44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Expense Ratio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Dashboard!$C$16:$O$16</c15:sqref>
                        </c15:fullRef>
                        <c15:formulaRef>
                          <c15:sqref>Dashboard!$O$16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0.60999544633930713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3CA-41EF-97EB-C0D7E0F0D44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Average Policy Size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solidFill>
                      <a:srgbClr val="92D050"/>
                    </a:solidFill>
                  </a:ln>
                  <a:effectLst/>
                </c:spPr>
                <c:invertIfNegative val="0"/>
                <c:dPt>
                  <c:idx val="24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3CA-41EF-97EB-C0D7E0F0D44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Dashboard!$C$17:$O$17</c15:sqref>
                        </c15:fullRef>
                        <c15:formulaRef>
                          <c15:sqref>Dashboard!$O$17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71.604772926798731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3CA-41EF-97EB-C0D7E0F0D44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Loss Ratio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Dashboard!$C$18:$O$18</c15:sqref>
                        </c15:fullRef>
                        <c15:formulaRef>
                          <c15:sqref>Dashboard!$O$18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3CA-41EF-97EB-C0D7E0F0D44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bg2">
                      <a:lumMod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Dashboard!$C$19:$O$19</c15:sqref>
                        </c15:fullRef>
                        <c15:formulaRef>
                          <c15:sqref>Dashboard!$O$19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14.833333333333334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3CA-41EF-97EB-C0D7E0F0D445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Net Profit Margin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Dashboard!$O$5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Dashboard!$C$20:$O$20</c15:sqref>
                        </c15:fullRef>
                        <c15:formulaRef>
                          <c15:sqref>Dashboard!$O$20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0.39000455366069287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3CA-41EF-97EB-C0D7E0F0D445}"/>
                  </c:ext>
                </c:extLst>
              </c15:ser>
            </c15:filteredBarSeries>
          </c:ext>
        </c:extLst>
      </c:barChart>
      <c:catAx>
        <c:axId val="6129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10424"/>
        <c:crosses val="autoZero"/>
        <c:auto val="1"/>
        <c:lblAlgn val="ctr"/>
        <c:lblOffset val="100"/>
        <c:noMultiLvlLbl val="0"/>
      </c:catAx>
      <c:valAx>
        <c:axId val="612910424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0550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Dashboard!$B$7</c:f>
              <c:strCache>
                <c:ptCount val="1"/>
                <c:pt idx="0">
                  <c:v>Total Policies</c:v>
                </c:pt>
              </c:strCache>
              <c:extLst xmlns:c15="http://schemas.microsoft.com/office/drawing/2012/chart"/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Dashboard!$C$7:$N$7</c:f>
              <c:numCache>
                <c:formatCode>#,##0</c:formatCode>
                <c:ptCount val="12"/>
                <c:pt idx="0">
                  <c:v>92211</c:v>
                </c:pt>
                <c:pt idx="1">
                  <c:v>92705</c:v>
                </c:pt>
                <c:pt idx="2">
                  <c:v>89867</c:v>
                </c:pt>
                <c:pt idx="3">
                  <c:v>80435</c:v>
                </c:pt>
                <c:pt idx="4">
                  <c:v>80629</c:v>
                </c:pt>
                <c:pt idx="5">
                  <c:v>99159</c:v>
                </c:pt>
                <c:pt idx="6">
                  <c:v>81806</c:v>
                </c:pt>
                <c:pt idx="7">
                  <c:v>89826</c:v>
                </c:pt>
                <c:pt idx="8">
                  <c:v>83644</c:v>
                </c:pt>
                <c:pt idx="9">
                  <c:v>93683</c:v>
                </c:pt>
                <c:pt idx="10">
                  <c:v>81934</c:v>
                </c:pt>
                <c:pt idx="11">
                  <c:v>89345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E3DF-4A4C-A4FF-2BE6EFD3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12837608"/>
        <c:axId val="612831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Measures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3DF-4A4C-A4FF-2BE6EFD3809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Total Premiums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6724649</c:v>
                      </c:pt>
                      <c:pt idx="1">
                        <c:v>6384393</c:v>
                      </c:pt>
                      <c:pt idx="2">
                        <c:v>5022848</c:v>
                      </c:pt>
                      <c:pt idx="3">
                        <c:v>5689018</c:v>
                      </c:pt>
                      <c:pt idx="4">
                        <c:v>6917081</c:v>
                      </c:pt>
                      <c:pt idx="5">
                        <c:v>5728622</c:v>
                      </c:pt>
                      <c:pt idx="6">
                        <c:v>6294791</c:v>
                      </c:pt>
                      <c:pt idx="7">
                        <c:v>6274570</c:v>
                      </c:pt>
                      <c:pt idx="8">
                        <c:v>6818758</c:v>
                      </c:pt>
                      <c:pt idx="9">
                        <c:v>6635161</c:v>
                      </c:pt>
                      <c:pt idx="10">
                        <c:v>6909085</c:v>
                      </c:pt>
                      <c:pt idx="11">
                        <c:v>5701042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DF-4A4C-A4FF-2BE6EFD3809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Claims Expense</c:v>
                      </c:pt>
                    </c:strCache>
                  </c:strRef>
                </c:tx>
                <c:spPr>
                  <a:solidFill>
                    <a:schemeClr val="bg2">
                      <a:lumMod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3971296</c:v>
                      </c:pt>
                      <c:pt idx="1">
                        <c:v>3860936</c:v>
                      </c:pt>
                      <c:pt idx="2">
                        <c:v>2879484</c:v>
                      </c:pt>
                      <c:pt idx="3">
                        <c:v>2035354</c:v>
                      </c:pt>
                      <c:pt idx="4">
                        <c:v>2772711</c:v>
                      </c:pt>
                      <c:pt idx="5">
                        <c:v>3059489</c:v>
                      </c:pt>
                      <c:pt idx="6">
                        <c:v>2102267</c:v>
                      </c:pt>
                      <c:pt idx="7">
                        <c:v>2727525</c:v>
                      </c:pt>
                      <c:pt idx="8">
                        <c:v>2544575</c:v>
                      </c:pt>
                      <c:pt idx="9">
                        <c:v>2863904</c:v>
                      </c:pt>
                      <c:pt idx="10">
                        <c:v>3178790</c:v>
                      </c:pt>
                      <c:pt idx="11">
                        <c:v>3141312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3DF-4A4C-A4FF-2BE6EFD38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SGA Expense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855744</c:v>
                      </c:pt>
                      <c:pt idx="1">
                        <c:v>825584</c:v>
                      </c:pt>
                      <c:pt idx="2">
                        <c:v>940787</c:v>
                      </c:pt>
                      <c:pt idx="3">
                        <c:v>887807</c:v>
                      </c:pt>
                      <c:pt idx="4">
                        <c:v>982887</c:v>
                      </c:pt>
                      <c:pt idx="5">
                        <c:v>859293</c:v>
                      </c:pt>
                      <c:pt idx="6">
                        <c:v>863847</c:v>
                      </c:pt>
                      <c:pt idx="7">
                        <c:v>951430</c:v>
                      </c:pt>
                      <c:pt idx="8">
                        <c:v>834127</c:v>
                      </c:pt>
                      <c:pt idx="9">
                        <c:v>993907</c:v>
                      </c:pt>
                      <c:pt idx="10">
                        <c:v>860680</c:v>
                      </c:pt>
                      <c:pt idx="11">
                        <c:v>816933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DF-4A4C-A4FF-2BE6EFD3809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Total Expense</c:v>
                      </c:pt>
                    </c:strCache>
                  </c:strRef>
                </c:tx>
                <c:spPr>
                  <a:solidFill>
                    <a:schemeClr val="bg2">
                      <a:lumMod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4827040</c:v>
                      </c:pt>
                      <c:pt idx="1">
                        <c:v>4686520</c:v>
                      </c:pt>
                      <c:pt idx="2">
                        <c:v>3820271</c:v>
                      </c:pt>
                      <c:pt idx="3">
                        <c:v>2923161</c:v>
                      </c:pt>
                      <c:pt idx="4">
                        <c:v>3755598</c:v>
                      </c:pt>
                      <c:pt idx="5">
                        <c:v>3918782</c:v>
                      </c:pt>
                      <c:pt idx="6">
                        <c:v>2966114</c:v>
                      </c:pt>
                      <c:pt idx="7">
                        <c:v>3678955</c:v>
                      </c:pt>
                      <c:pt idx="8">
                        <c:v>3378702</c:v>
                      </c:pt>
                      <c:pt idx="9">
                        <c:v>3857811</c:v>
                      </c:pt>
                      <c:pt idx="10">
                        <c:v>4039470</c:v>
                      </c:pt>
                      <c:pt idx="11">
                        <c:v>3958245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3DF-4A4C-A4FF-2BE6EFD3809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3DF-4A4C-A4FF-2BE6EFD3809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3DF-4A4C-A4FF-2BE6EFD3809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3DF-4A4C-A4FF-2BE6EFD3809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KPI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3DF-4A4C-A4FF-2BE6EFD3809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Expense Ratio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0.71781292971573685</c:v>
                      </c:pt>
                      <c:pt idx="1">
                        <c:v>0.73405882125364152</c:v>
                      </c:pt>
                      <c:pt idx="2">
                        <c:v>0.76057865975637728</c:v>
                      </c:pt>
                      <c:pt idx="3">
                        <c:v>0.51382523310701422</c:v>
                      </c:pt>
                      <c:pt idx="4">
                        <c:v>0.54294549969850003</c:v>
                      </c:pt>
                      <c:pt idx="5">
                        <c:v>0.68407061942645198</c:v>
                      </c:pt>
                      <c:pt idx="6">
                        <c:v>0.47120134727268942</c:v>
                      </c:pt>
                      <c:pt idx="7">
                        <c:v>0.58632782804239969</c:v>
                      </c:pt>
                      <c:pt idx="8">
                        <c:v>0.49550108685482019</c:v>
                      </c:pt>
                      <c:pt idx="9">
                        <c:v>0.58141935063821359</c:v>
                      </c:pt>
                      <c:pt idx="10">
                        <c:v>0.58466063161764548</c:v>
                      </c:pt>
                      <c:pt idx="11">
                        <c:v>0.69430202408612318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3DF-4A4C-A4FF-2BE6EFD3809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Average Policy Size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72.926754942468904</c:v>
                      </c:pt>
                      <c:pt idx="1">
                        <c:v>68.86783884364381</c:v>
                      </c:pt>
                      <c:pt idx="2">
                        <c:v>55.892018204680248</c:v>
                      </c:pt>
                      <c:pt idx="3">
                        <c:v>70.728140734754774</c:v>
                      </c:pt>
                      <c:pt idx="4">
                        <c:v>85.788996514901584</c:v>
                      </c:pt>
                      <c:pt idx="5">
                        <c:v>57.772083219879185</c:v>
                      </c:pt>
                      <c:pt idx="6">
                        <c:v>76.947791115566091</c:v>
                      </c:pt>
                      <c:pt idx="7">
                        <c:v>69.852492596798257</c:v>
                      </c:pt>
                      <c:pt idx="8">
                        <c:v>81.521185022237105</c:v>
                      </c:pt>
                      <c:pt idx="9">
                        <c:v>70.825667410309237</c:v>
                      </c:pt>
                      <c:pt idx="10">
                        <c:v>84.325005492225444</c:v>
                      </c:pt>
                      <c:pt idx="11">
                        <c:v>63.809301024119982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3DF-4A4C-A4FF-2BE6EFD3809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Loss Ratio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3DF-4A4C-A4FF-2BE6EFD3809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Cost Per Quote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15</c:v>
                      </c:pt>
                      <c:pt idx="3">
                        <c:v>11</c:v>
                      </c:pt>
                      <c:pt idx="4">
                        <c:v>15</c:v>
                      </c:pt>
                      <c:pt idx="5">
                        <c:v>15</c:v>
                      </c:pt>
                      <c:pt idx="6">
                        <c:v>17</c:v>
                      </c:pt>
                      <c:pt idx="7">
                        <c:v>14</c:v>
                      </c:pt>
                      <c:pt idx="8">
                        <c:v>11</c:v>
                      </c:pt>
                      <c:pt idx="9">
                        <c:v>20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3DF-4A4C-A4FF-2BE6EFD38092}"/>
                  </c:ext>
                </c:extLst>
              </c15:ser>
            </c15:filteredBarSeries>
          </c:ext>
        </c:extLst>
      </c:barChart>
      <c:catAx>
        <c:axId val="61283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1048"/>
        <c:crosses val="autoZero"/>
        <c:auto val="1"/>
        <c:lblAlgn val="ctr"/>
        <c:lblOffset val="100"/>
        <c:noMultiLvlLbl val="0"/>
      </c:catAx>
      <c:valAx>
        <c:axId val="612831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760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381615</xdr:colOff>
      <xdr:row>0</xdr:row>
      <xdr:rowOff>171450</xdr:rowOff>
    </xdr:from>
    <xdr:to>
      <xdr:col>2</xdr:col>
      <xdr:colOff>2723</xdr:colOff>
      <xdr:row>3</xdr:row>
      <xdr:rowOff>77258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50" y="171450"/>
          <a:ext cx="1913677" cy="47730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7284</xdr:rowOff>
    </xdr:from>
    <xdr:to>
      <xdr:col>5</xdr:col>
      <xdr:colOff>67795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8A42A-A625-4DCD-92DD-CE968EC7B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22</xdr:row>
      <xdr:rowOff>7284</xdr:rowOff>
    </xdr:from>
    <xdr:to>
      <xdr:col>11</xdr:col>
      <xdr:colOff>323850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95264C-DF84-4BCC-987D-8AD23E3B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418272</xdr:colOff>
      <xdr:row>22</xdr:row>
      <xdr:rowOff>0</xdr:rowOff>
    </xdr:from>
    <xdr:to>
      <xdr:col>14</xdr:col>
      <xdr:colOff>0</xdr:colOff>
      <xdr:row>32</xdr:row>
      <xdr:rowOff>179832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0848C4-F038-400B-AC6D-308F09631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180147</xdr:colOff>
      <xdr:row>22</xdr:row>
      <xdr:rowOff>0</xdr:rowOff>
    </xdr:from>
    <xdr:to>
      <xdr:col>16</xdr:col>
      <xdr:colOff>0</xdr:colOff>
      <xdr:row>32</xdr:row>
      <xdr:rowOff>179832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602423-416A-427E-9154-95EEE4BB5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8</xdr:col>
      <xdr:colOff>323850</xdr:colOff>
      <xdr:row>32</xdr:row>
      <xdr:rowOff>183216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C4C8447-4D8F-4E58-867C-9167C1FFA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business-dashboards/?utm_source=insightsoftware.com&amp;&amp;utm_medium=spreadsheet&amp;&amp;utm_campaign=insightsoftware-manufacturing-kpi-dashboard-template.xlsx" TargetMode="External"/><Relationship Id="rId2" Type="http://schemas.openxmlformats.org/officeDocument/2006/relationships/hyperlink" Target="https://insightsoftware.com/?utm_source=insightsoftware.com&amp;&amp;utm_medium=spreadsheet&amp;&amp;utm_campaign=insightsoftware-manufacturing-kpi-dashboard-template.xlsx" TargetMode="External"/><Relationship Id="rId1" Type="http://schemas.openxmlformats.org/officeDocument/2006/relationships/hyperlink" Target="https://insightsoftware.com/request-personalized-demo/&amp;utm_source=insightsoftware&amp;utm_medium=spreadsheet&amp;utm_campaign=insightsoftware-template-insurance-kpi.xlsx" TargetMode="External"/><Relationship Id="rId4" Type="http://schemas.openxmlformats.org/officeDocument/2006/relationships/hyperlink" Target="https://insightsoftware.com/data-sources/?utm_source=insightsoftware.com&amp;&amp;utm_medium=spreadsheet&amp;&amp;utm_campaign=insightsoftware-manufacturing-kpi-dashboard-templat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&amp;utm_medium=spreadsheet&amp;utm_campaign=insightsoftware-template-insurance-kp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3EEA-13C4-43B5-80D8-73326C586FFB}">
  <dimension ref="A1:S44"/>
  <sheetViews>
    <sheetView zoomScale="160" zoomScaleNormal="160" workbookViewId="0">
      <selection activeCell="C15" sqref="C15"/>
    </sheetView>
  </sheetViews>
  <sheetFormatPr defaultColWidth="0" defaultRowHeight="14.25" customHeight="1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>
      <c r="A8" s="1"/>
      <c r="B8" s="17"/>
      <c r="C8" s="18"/>
      <c r="D8" s="17"/>
      <c r="E8" s="17"/>
      <c r="F8" s="17"/>
      <c r="G8" s="17"/>
      <c r="H8" s="17"/>
      <c r="I8" s="17"/>
      <c r="J8" s="17"/>
      <c r="K8" s="1"/>
      <c r="L8" s="1"/>
      <c r="M8" s="1"/>
      <c r="N8" s="1"/>
      <c r="O8" s="1"/>
      <c r="P8" s="1"/>
      <c r="Q8" s="1"/>
      <c r="R8" s="1"/>
    </row>
    <row r="9" spans="1:18" ht="15">
      <c r="A9" s="1"/>
      <c r="B9" s="17"/>
      <c r="C9" s="19" t="s">
        <v>5</v>
      </c>
      <c r="D9" s="17"/>
      <c r="E9" s="17"/>
      <c r="F9" s="17"/>
      <c r="G9" s="17"/>
      <c r="H9" s="17"/>
      <c r="I9" s="17"/>
      <c r="J9" s="17"/>
      <c r="K9" s="1"/>
      <c r="L9" s="1"/>
      <c r="M9" s="1"/>
      <c r="N9" s="1"/>
      <c r="O9" s="1"/>
      <c r="P9" s="1"/>
      <c r="Q9" s="1"/>
      <c r="R9" s="1"/>
    </row>
    <row r="10" spans="1:18" ht="15">
      <c r="A10" s="1"/>
      <c r="B10" s="17"/>
      <c r="C10" s="20" t="s">
        <v>6</v>
      </c>
      <c r="D10" s="17"/>
      <c r="E10" s="17"/>
      <c r="F10" s="17"/>
      <c r="G10" s="17"/>
      <c r="H10" s="17"/>
      <c r="I10" s="17"/>
      <c r="J10" s="17"/>
      <c r="K10" s="1"/>
      <c r="L10" s="1"/>
      <c r="M10" s="1"/>
      <c r="N10" s="1"/>
      <c r="O10" s="1"/>
      <c r="P10" s="1"/>
      <c r="Q10" s="1"/>
      <c r="R10" s="1"/>
    </row>
    <row r="11" spans="1:18" ht="15">
      <c r="A11" s="1"/>
      <c r="B11" s="17"/>
      <c r="C11" s="20" t="s">
        <v>7</v>
      </c>
      <c r="D11" s="17"/>
      <c r="E11" s="17"/>
      <c r="F11" s="17"/>
      <c r="G11" s="17"/>
      <c r="H11" s="17"/>
      <c r="I11" s="17"/>
      <c r="J11" s="17"/>
      <c r="K11" s="1"/>
      <c r="L11" s="1"/>
      <c r="M11" s="1"/>
      <c r="N11" s="1"/>
      <c r="O11" s="1"/>
      <c r="P11" s="1"/>
      <c r="Q11" s="1"/>
      <c r="R11" s="1"/>
    </row>
    <row r="12" spans="1:18" ht="15">
      <c r="A12" s="1"/>
      <c r="B12" s="17"/>
      <c r="C12" s="20" t="s">
        <v>8</v>
      </c>
      <c r="D12" s="17"/>
      <c r="E12" s="17"/>
      <c r="F12" s="17"/>
      <c r="G12" s="17"/>
      <c r="H12" s="17"/>
      <c r="I12" s="17"/>
      <c r="J12" s="17"/>
      <c r="K12" s="1"/>
      <c r="L12" s="1"/>
      <c r="M12" s="1"/>
      <c r="N12" s="1"/>
      <c r="O12" s="1"/>
      <c r="P12" s="1"/>
      <c r="Q12" s="1"/>
      <c r="R12" s="1"/>
    </row>
    <row r="13" spans="1:18" ht="15">
      <c r="A13" s="1"/>
      <c r="B13" s="17"/>
      <c r="C13" s="20" t="s">
        <v>9</v>
      </c>
      <c r="D13" s="17"/>
      <c r="E13" s="17"/>
      <c r="F13" s="17"/>
      <c r="G13" s="17"/>
      <c r="H13" s="17"/>
      <c r="I13" s="17"/>
      <c r="J13" s="17"/>
      <c r="K13" s="1"/>
      <c r="L13" s="1"/>
      <c r="M13" s="1"/>
      <c r="N13" s="1"/>
      <c r="O13" s="1"/>
      <c r="P13" s="1"/>
      <c r="Q13" s="1"/>
      <c r="R13" s="1"/>
    </row>
    <row r="14" spans="1:18" ht="15">
      <c r="A14" s="1"/>
      <c r="B14" s="17"/>
      <c r="C14" s="21"/>
      <c r="D14" s="17"/>
      <c r="E14" s="17"/>
      <c r="F14" s="17"/>
      <c r="G14" s="17"/>
      <c r="H14" s="17"/>
      <c r="I14" s="17"/>
      <c r="J14" s="17"/>
      <c r="K14" s="1"/>
      <c r="L14" s="1"/>
      <c r="M14" s="1"/>
      <c r="N14" s="1"/>
      <c r="O14" s="1"/>
      <c r="P14" s="1"/>
      <c r="Q14" s="1"/>
      <c r="R14" s="1"/>
    </row>
    <row r="15" spans="1:18" ht="15">
      <c r="A15" s="1"/>
      <c r="B15" s="17"/>
      <c r="C15" s="21" t="s">
        <v>10</v>
      </c>
      <c r="D15" s="17"/>
      <c r="E15" s="17"/>
      <c r="F15" s="17"/>
      <c r="G15" s="17"/>
      <c r="H15" s="17"/>
      <c r="I15" s="17"/>
      <c r="J15" s="17"/>
      <c r="K15" s="1"/>
      <c r="L15" s="1"/>
      <c r="M15" s="1"/>
      <c r="N15" s="1"/>
      <c r="O15" s="1"/>
      <c r="P15" s="1"/>
      <c r="Q15" s="1"/>
      <c r="R15" s="1"/>
    </row>
    <row r="16" spans="1:18" ht="15">
      <c r="A16" s="1"/>
      <c r="B16" s="17"/>
      <c r="C16" s="17"/>
      <c r="D16" s="17"/>
      <c r="E16" s="17"/>
      <c r="F16" s="17"/>
      <c r="G16" s="17"/>
      <c r="H16" s="17"/>
      <c r="I16" s="17"/>
      <c r="J16" s="17"/>
      <c r="K16" s="1"/>
      <c r="L16" s="1"/>
      <c r="M16" s="1"/>
      <c r="N16" s="1"/>
      <c r="O16" s="1"/>
      <c r="P16" s="1"/>
      <c r="Q16" s="1"/>
      <c r="R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9" ht="15">
      <c r="A18" s="1"/>
      <c r="C18" s="22" t="s">
        <v>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>
      <c r="A19" s="1"/>
      <c r="B19" s="1"/>
      <c r="C19" s="16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>
      <c r="A20" s="1"/>
      <c r="B20" s="1"/>
      <c r="C20" s="16" t="s">
        <v>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>
      <c r="A21" s="1"/>
      <c r="B21" s="1"/>
      <c r="C21" s="16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>
      <c r="A22" s="1"/>
      <c r="B22" s="1"/>
      <c r="C22" s="16" t="s">
        <v>15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hyperlinks>
    <hyperlink ref="C15" r:id="rId1" xr:uid="{32C26281-AC62-475F-B51D-92C7513EBB56}"/>
    <hyperlink ref="C19" r:id="rId2" xr:uid="{9866A916-4E5F-4302-B665-5FA88917FAE3}"/>
    <hyperlink ref="C21" r:id="rId3" xr:uid="{9A08A9C8-8BED-46CF-9665-98E60E5791F0}"/>
    <hyperlink ref="C22" r:id="rId4" xr:uid="{753A0C29-FFBE-4256-B3BD-0162B2A51E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6676-6B24-4987-82DF-6482563EE918}">
  <dimension ref="A1:T34"/>
  <sheetViews>
    <sheetView tabSelected="1" zoomScaleNormal="100" workbookViewId="0">
      <selection activeCell="B4" sqref="B4"/>
    </sheetView>
  </sheetViews>
  <sheetFormatPr defaultColWidth="0" defaultRowHeight="15" zeroHeight="1"/>
  <cols>
    <col min="1" max="1" width="4.140625" customWidth="1"/>
    <col min="2" max="2" width="34.42578125" bestFit="1" customWidth="1"/>
    <col min="3" max="13" width="11.140625" customWidth="1"/>
    <col min="14" max="14" width="15" bestFit="1" customWidth="1"/>
    <col min="15" max="15" width="15" customWidth="1"/>
    <col min="16" max="16" width="18.7109375" customWidth="1"/>
    <col min="17" max="17" width="9.85546875" style="1" customWidth="1"/>
    <col min="18" max="19" width="12.42578125" style="1" hidden="1" customWidth="1"/>
    <col min="20" max="20" width="3.28515625" hidden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T2" s="1"/>
    </row>
    <row r="3" spans="1:20">
      <c r="A3" s="1"/>
      <c r="B3" s="1"/>
      <c r="C3" s="1"/>
      <c r="D3" s="1"/>
      <c r="E3" s="16" t="s">
        <v>16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T3" s="1"/>
    </row>
    <row r="4" spans="1:20" ht="18.75">
      <c r="A4" s="1"/>
      <c r="B4" s="5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T4" s="1"/>
    </row>
    <row r="5" spans="1:20">
      <c r="A5" s="1"/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T5" s="1"/>
    </row>
    <row r="6" spans="1:20">
      <c r="A6" s="1"/>
      <c r="B6" s="6" t="s">
        <v>32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T6" s="1"/>
    </row>
    <row r="7" spans="1:20">
      <c r="A7" s="1"/>
      <c r="B7" s="2" t="s">
        <v>33</v>
      </c>
      <c r="C7" s="12">
        <v>92211</v>
      </c>
      <c r="D7" s="12">
        <v>92705</v>
      </c>
      <c r="E7" s="12">
        <v>89867</v>
      </c>
      <c r="F7" s="12">
        <v>80435</v>
      </c>
      <c r="G7" s="12">
        <v>80629</v>
      </c>
      <c r="H7" s="12">
        <v>99159</v>
      </c>
      <c r="I7" s="12">
        <v>81806</v>
      </c>
      <c r="J7" s="12">
        <v>89826</v>
      </c>
      <c r="K7" s="12">
        <v>83644</v>
      </c>
      <c r="L7" s="12">
        <v>93683</v>
      </c>
      <c r="M7" s="12">
        <v>81934</v>
      </c>
      <c r="N7" s="12">
        <v>89345</v>
      </c>
      <c r="O7" s="13">
        <f>N7</f>
        <v>89345</v>
      </c>
      <c r="P7" s="1"/>
      <c r="T7" s="1"/>
    </row>
    <row r="8" spans="1:20">
      <c r="A8" s="1"/>
      <c r="B8" s="2" t="s">
        <v>34</v>
      </c>
      <c r="C8" s="10">
        <v>6724649</v>
      </c>
      <c r="D8" s="10">
        <v>6384393</v>
      </c>
      <c r="E8" s="10">
        <v>5022848</v>
      </c>
      <c r="F8" s="10">
        <v>5689018</v>
      </c>
      <c r="G8" s="10">
        <v>6917081</v>
      </c>
      <c r="H8" s="10">
        <v>5728622</v>
      </c>
      <c r="I8" s="10">
        <v>6294791</v>
      </c>
      <c r="J8" s="10">
        <v>6274570</v>
      </c>
      <c r="K8" s="10">
        <v>6818758</v>
      </c>
      <c r="L8" s="10">
        <v>6635161</v>
      </c>
      <c r="M8" s="10">
        <v>6909085</v>
      </c>
      <c r="N8" s="10">
        <v>5701042</v>
      </c>
      <c r="O8" s="14">
        <f>SUM(C8:N8)</f>
        <v>75100018</v>
      </c>
      <c r="P8" s="1"/>
      <c r="T8" s="1"/>
    </row>
    <row r="9" spans="1:20">
      <c r="A9" s="1"/>
      <c r="B9" s="2" t="s">
        <v>35</v>
      </c>
      <c r="C9" s="10">
        <v>3971296</v>
      </c>
      <c r="D9" s="10">
        <v>3860936</v>
      </c>
      <c r="E9" s="10">
        <v>2879484</v>
      </c>
      <c r="F9" s="10">
        <v>2035354</v>
      </c>
      <c r="G9" s="10">
        <v>2772711</v>
      </c>
      <c r="H9" s="10">
        <v>3059489</v>
      </c>
      <c r="I9" s="10">
        <v>2102267</v>
      </c>
      <c r="J9" s="10">
        <v>2727525</v>
      </c>
      <c r="K9" s="10">
        <v>2544575</v>
      </c>
      <c r="L9" s="10">
        <v>2863904</v>
      </c>
      <c r="M9" s="10">
        <v>3178790</v>
      </c>
      <c r="N9" s="10">
        <v>3141312</v>
      </c>
      <c r="O9" s="14">
        <f>SUM(C9:N9)</f>
        <v>35137643</v>
      </c>
      <c r="P9" s="1"/>
      <c r="T9" s="1"/>
    </row>
    <row r="10" spans="1:20">
      <c r="A10" s="1"/>
      <c r="B10" s="2" t="s">
        <v>36</v>
      </c>
      <c r="C10" s="10">
        <v>855744</v>
      </c>
      <c r="D10" s="10">
        <v>825584</v>
      </c>
      <c r="E10" s="10">
        <v>940787</v>
      </c>
      <c r="F10" s="10">
        <v>887807</v>
      </c>
      <c r="G10" s="10">
        <v>982887</v>
      </c>
      <c r="H10" s="10">
        <v>859293</v>
      </c>
      <c r="I10" s="10">
        <v>863847</v>
      </c>
      <c r="J10" s="10">
        <v>951430</v>
      </c>
      <c r="K10" s="10">
        <v>834127</v>
      </c>
      <c r="L10" s="10">
        <v>993907</v>
      </c>
      <c r="M10" s="10">
        <v>860680</v>
      </c>
      <c r="N10" s="10">
        <v>816933</v>
      </c>
      <c r="O10" s="14">
        <f>SUM(C10:N10)</f>
        <v>10673026</v>
      </c>
      <c r="P10" s="1"/>
      <c r="T10" s="1"/>
    </row>
    <row r="11" spans="1:20">
      <c r="A11" s="1"/>
      <c r="B11" s="2" t="s">
        <v>37</v>
      </c>
      <c r="C11" s="11">
        <f>+SUM(C9:C10)</f>
        <v>4827040</v>
      </c>
      <c r="D11" s="11">
        <f t="shared" ref="D11:N11" si="0">+SUM(D9:D10)</f>
        <v>4686520</v>
      </c>
      <c r="E11" s="11">
        <f t="shared" si="0"/>
        <v>3820271</v>
      </c>
      <c r="F11" s="11">
        <f t="shared" si="0"/>
        <v>2923161</v>
      </c>
      <c r="G11" s="11">
        <f t="shared" si="0"/>
        <v>3755598</v>
      </c>
      <c r="H11" s="11">
        <f t="shared" si="0"/>
        <v>3918782</v>
      </c>
      <c r="I11" s="11">
        <f t="shared" si="0"/>
        <v>2966114</v>
      </c>
      <c r="J11" s="11">
        <f t="shared" si="0"/>
        <v>3678955</v>
      </c>
      <c r="K11" s="11">
        <f t="shared" si="0"/>
        <v>3378702</v>
      </c>
      <c r="L11" s="11">
        <f t="shared" si="0"/>
        <v>3857811</v>
      </c>
      <c r="M11" s="11">
        <f t="shared" si="0"/>
        <v>4039470</v>
      </c>
      <c r="N11" s="11">
        <f t="shared" si="0"/>
        <v>3958245</v>
      </c>
      <c r="O11" s="14">
        <f>SUM(C11:N11)</f>
        <v>45810669</v>
      </c>
      <c r="P11" s="1"/>
      <c r="T11" s="1"/>
    </row>
    <row r="12" spans="1:20">
      <c r="A12" s="1"/>
      <c r="B12" s="2" t="s">
        <v>38</v>
      </c>
      <c r="C12" s="10">
        <v>11</v>
      </c>
      <c r="D12" s="10">
        <v>12</v>
      </c>
      <c r="E12" s="10">
        <v>15</v>
      </c>
      <c r="F12" s="10">
        <v>11</v>
      </c>
      <c r="G12" s="10">
        <v>15</v>
      </c>
      <c r="H12" s="10">
        <v>15</v>
      </c>
      <c r="I12" s="10">
        <v>17</v>
      </c>
      <c r="J12" s="10">
        <v>14</v>
      </c>
      <c r="K12" s="10">
        <v>11</v>
      </c>
      <c r="L12" s="10">
        <v>20</v>
      </c>
      <c r="M12" s="10">
        <v>18</v>
      </c>
      <c r="N12" s="10">
        <v>19</v>
      </c>
      <c r="O12" s="14">
        <f>+SUM(C12:N12)/12</f>
        <v>14.833333333333334</v>
      </c>
      <c r="P12" s="1"/>
      <c r="T12" s="1"/>
    </row>
    <row r="13" spans="1:20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T13" s="1"/>
    </row>
    <row r="14" spans="1:20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T14" s="1"/>
    </row>
    <row r="15" spans="1:20">
      <c r="A15" s="1"/>
      <c r="B15" s="6" t="s">
        <v>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T15" s="1"/>
    </row>
    <row r="16" spans="1:20">
      <c r="A16" s="1"/>
      <c r="B16" s="2" t="s">
        <v>40</v>
      </c>
      <c r="C16" s="8">
        <f>+(C10+C9)/C8</f>
        <v>0.71781292971573685</v>
      </c>
      <c r="D16" s="8">
        <f t="shared" ref="D16:O16" si="1">+(D10+D9)/D8</f>
        <v>0.73405882125364152</v>
      </c>
      <c r="E16" s="8">
        <f t="shared" si="1"/>
        <v>0.76057865975637728</v>
      </c>
      <c r="F16" s="8">
        <f t="shared" si="1"/>
        <v>0.51382523310701422</v>
      </c>
      <c r="G16" s="8">
        <f t="shared" si="1"/>
        <v>0.54294549969850003</v>
      </c>
      <c r="H16" s="8">
        <f t="shared" si="1"/>
        <v>0.68407061942645198</v>
      </c>
      <c r="I16" s="8">
        <f t="shared" si="1"/>
        <v>0.47120134727268942</v>
      </c>
      <c r="J16" s="8">
        <f t="shared" si="1"/>
        <v>0.58632782804239969</v>
      </c>
      <c r="K16" s="8">
        <f t="shared" si="1"/>
        <v>0.49550108685482019</v>
      </c>
      <c r="L16" s="8">
        <f t="shared" si="1"/>
        <v>0.58141935063821359</v>
      </c>
      <c r="M16" s="8">
        <f t="shared" si="1"/>
        <v>0.58466063161764548</v>
      </c>
      <c r="N16" s="8">
        <f t="shared" si="1"/>
        <v>0.69430202408612318</v>
      </c>
      <c r="O16" s="15">
        <f t="shared" si="1"/>
        <v>0.60999544633930713</v>
      </c>
      <c r="P16" s="1"/>
      <c r="T16" s="1"/>
    </row>
    <row r="17" spans="1:20">
      <c r="A17" s="1"/>
      <c r="B17" s="2" t="s">
        <v>41</v>
      </c>
      <c r="C17" s="11">
        <f>+C8/C7</f>
        <v>72.926754942468904</v>
      </c>
      <c r="D17" s="11">
        <f t="shared" ref="D17:N17" si="2">+D8/D7</f>
        <v>68.86783884364381</v>
      </c>
      <c r="E17" s="11">
        <f t="shared" si="2"/>
        <v>55.892018204680248</v>
      </c>
      <c r="F17" s="11">
        <f t="shared" si="2"/>
        <v>70.728140734754774</v>
      </c>
      <c r="G17" s="11">
        <f t="shared" si="2"/>
        <v>85.788996514901584</v>
      </c>
      <c r="H17" s="11">
        <f t="shared" si="2"/>
        <v>57.772083219879185</v>
      </c>
      <c r="I17" s="11">
        <f t="shared" si="2"/>
        <v>76.947791115566091</v>
      </c>
      <c r="J17" s="11">
        <f t="shared" si="2"/>
        <v>69.852492596798257</v>
      </c>
      <c r="K17" s="11">
        <f t="shared" si="2"/>
        <v>81.521185022237105</v>
      </c>
      <c r="L17" s="11">
        <f t="shared" si="2"/>
        <v>70.825667410309237</v>
      </c>
      <c r="M17" s="11">
        <f t="shared" si="2"/>
        <v>84.325005492225444</v>
      </c>
      <c r="N17" s="11">
        <f t="shared" si="2"/>
        <v>63.809301024119982</v>
      </c>
      <c r="O17" s="14">
        <f>+SUM(C17:N17)/12</f>
        <v>71.604772926798731</v>
      </c>
      <c r="P17" s="1"/>
      <c r="T17" s="1"/>
    </row>
    <row r="18" spans="1:20">
      <c r="A18" s="1"/>
      <c r="B18" s="2" t="s">
        <v>42</v>
      </c>
      <c r="C18" s="8">
        <f>+IF((C8-SUM(C9:C10))&lt;0,(C8-SUM(C9:C10))/C8,0)</f>
        <v>0</v>
      </c>
      <c r="D18" s="8">
        <f t="shared" ref="D18:O18" si="3">+IF((D8-SUM(D9:D10))&lt;0,(D8-SUM(D9:D10))/D8,0)</f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15">
        <f t="shared" si="3"/>
        <v>0</v>
      </c>
      <c r="P18" s="1"/>
      <c r="T18" s="1"/>
    </row>
    <row r="19" spans="1:20">
      <c r="A19" s="1"/>
      <c r="B19" s="2" t="s">
        <v>43</v>
      </c>
      <c r="C19" s="11">
        <f>+C12</f>
        <v>11</v>
      </c>
      <c r="D19" s="11">
        <f t="shared" ref="D19:O19" si="4">+D12</f>
        <v>12</v>
      </c>
      <c r="E19" s="11">
        <f t="shared" si="4"/>
        <v>15</v>
      </c>
      <c r="F19" s="11">
        <f t="shared" si="4"/>
        <v>11</v>
      </c>
      <c r="G19" s="11">
        <f t="shared" si="4"/>
        <v>15</v>
      </c>
      <c r="H19" s="11">
        <f t="shared" si="4"/>
        <v>15</v>
      </c>
      <c r="I19" s="11">
        <f t="shared" si="4"/>
        <v>17</v>
      </c>
      <c r="J19" s="11">
        <f t="shared" si="4"/>
        <v>14</v>
      </c>
      <c r="K19" s="11">
        <f t="shared" si="4"/>
        <v>11</v>
      </c>
      <c r="L19" s="11">
        <f t="shared" si="4"/>
        <v>20</v>
      </c>
      <c r="M19" s="11">
        <f t="shared" si="4"/>
        <v>18</v>
      </c>
      <c r="N19" s="11">
        <f t="shared" si="4"/>
        <v>19</v>
      </c>
      <c r="O19" s="14">
        <f t="shared" si="4"/>
        <v>14.833333333333334</v>
      </c>
      <c r="P19" s="1"/>
      <c r="T19" s="1"/>
    </row>
    <row r="20" spans="1:20">
      <c r="A20" s="1"/>
      <c r="B20" s="2" t="s">
        <v>44</v>
      </c>
      <c r="C20" s="8">
        <f>+(C8-C9-C10)/C8</f>
        <v>0.28218707028426315</v>
      </c>
      <c r="D20" s="8">
        <f t="shared" ref="D20:O20" si="5">+(D8-D9-D10)/D8</f>
        <v>0.26594117874635848</v>
      </c>
      <c r="E20" s="8">
        <f t="shared" si="5"/>
        <v>0.23942134024362274</v>
      </c>
      <c r="F20" s="8">
        <f t="shared" si="5"/>
        <v>0.48617476689298572</v>
      </c>
      <c r="G20" s="8">
        <f t="shared" si="5"/>
        <v>0.45705450030150002</v>
      </c>
      <c r="H20" s="8">
        <f t="shared" si="5"/>
        <v>0.31592938057354808</v>
      </c>
      <c r="I20" s="8">
        <f t="shared" si="5"/>
        <v>0.52879865272731053</v>
      </c>
      <c r="J20" s="8">
        <f t="shared" si="5"/>
        <v>0.41367217195760025</v>
      </c>
      <c r="K20" s="8">
        <f t="shared" si="5"/>
        <v>0.50449891314517981</v>
      </c>
      <c r="L20" s="8">
        <f t="shared" si="5"/>
        <v>0.41858064936178641</v>
      </c>
      <c r="M20" s="8">
        <f t="shared" si="5"/>
        <v>0.41533936838235452</v>
      </c>
      <c r="N20" s="8">
        <f t="shared" si="5"/>
        <v>0.30569797591387682</v>
      </c>
      <c r="O20" s="15">
        <f t="shared" si="5"/>
        <v>0.39000455366069287</v>
      </c>
      <c r="P20" s="1"/>
      <c r="T20" s="1"/>
    </row>
    <row r="21" spans="1:20">
      <c r="A21" s="1"/>
      <c r="B21" s="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5"/>
      <c r="P21" s="1"/>
      <c r="T21" s="1"/>
    </row>
    <row r="22" spans="1:20">
      <c r="A22" s="1"/>
      <c r="B22" s="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5"/>
      <c r="P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T24" s="1"/>
    </row>
    <row r="25" spans="1:20">
      <c r="A25" s="1"/>
      <c r="B25" s="1"/>
      <c r="C25" s="1"/>
      <c r="D25" s="9"/>
      <c r="E25" s="9"/>
      <c r="F25" s="9"/>
      <c r="G25" s="9"/>
      <c r="H25" s="1"/>
      <c r="I25" s="1"/>
      <c r="J25" s="1"/>
      <c r="K25" s="1"/>
      <c r="L25" s="1"/>
      <c r="M25" s="1"/>
      <c r="N25" s="1"/>
      <c r="O25" s="1"/>
      <c r="P25" s="1"/>
      <c r="T25" s="1"/>
    </row>
    <row r="26" spans="1:20">
      <c r="A26" s="1"/>
      <c r="B26" s="1"/>
      <c r="C26" s="1"/>
      <c r="D26" s="9"/>
      <c r="E26" s="9"/>
      <c r="F26" s="9"/>
      <c r="G26" s="9"/>
      <c r="H26" s="1"/>
      <c r="I26" s="1"/>
      <c r="J26" s="1"/>
      <c r="K26" s="1"/>
      <c r="L26" s="1"/>
      <c r="M26" s="1"/>
      <c r="N26" s="1"/>
      <c r="O26" s="1"/>
      <c r="P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T34" s="1"/>
    </row>
  </sheetData>
  <phoneticPr fontId="3" type="noConversion"/>
  <hyperlinks>
    <hyperlink ref="E3" r:id="rId1" xr:uid="{9325D664-8E0B-4475-A233-5ED2DA3B1A0A}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3FA92713-E66E-4ECD-BF79-FE249724548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Dashboard!C16:N16</xm:f>
              <xm:sqref>P16</xm:sqref>
            </x14:sparkline>
            <x14:sparkline>
              <xm:f>Dashboard!C17:N17</xm:f>
              <xm:sqref>P17</xm:sqref>
            </x14:sparkline>
            <x14:sparkline>
              <xm:f>Dashboard!C18:N18</xm:f>
              <xm:sqref>P18</xm:sqref>
            </x14:sparkline>
            <x14:sparkline>
              <xm:f>Dashboard!C19:N19</xm:f>
              <xm:sqref>P19</xm:sqref>
            </x14:sparkline>
            <x14:sparkline>
              <xm:f>Dashboard!C20:N20</xm:f>
              <xm:sqref>P20</xm:sqref>
            </x14:sparkline>
            <x14:sparkline>
              <xm:f>Dashboard!C21:N21</xm:f>
              <xm:sqref>P21</xm:sqref>
            </x14:sparkline>
            <x14:sparkline>
              <xm:f>Dashboard!C22:N22</xm:f>
              <xm:sqref>P22</xm:sqref>
            </x14:sparkline>
          </x14:sparklines>
        </x14:sparklineGroup>
        <x14:sparklineGroup lineWeight="1.5" displayEmptyCellsAs="gap" xr2:uid="{6BEFC265-AAE6-46C1-8B3D-D3430C4308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Dashboard!C7:N7</xm:f>
              <xm:sqref>P7</xm:sqref>
            </x14:sparkline>
            <x14:sparkline>
              <xm:f>Dashboard!C8:N8</xm:f>
              <xm:sqref>P8</xm:sqref>
            </x14:sparkline>
            <x14:sparkline>
              <xm:f>Dashboard!C9:N9</xm:f>
              <xm:sqref>P9</xm:sqref>
            </x14:sparkline>
            <x14:sparkline>
              <xm:f>Dashboard!C10:N10</xm:f>
              <xm:sqref>P10</xm:sqref>
            </x14:sparkline>
            <x14:sparkline>
              <xm:f>Dashboard!C11:N11</xm:f>
              <xm:sqref>P11</xm:sqref>
            </x14:sparkline>
            <x14:sparkline>
              <xm:f>Dashboard!C12:N12</xm:f>
              <xm:sqref>P12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5" ma:contentTypeDescription="Create a new document." ma:contentTypeScope="" ma:versionID="dc0ca4ec9557927da04bbcc646e4ecff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dcc947bb6f4029e937ffe04d578fe520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FA5CC-1CC8-4924-8C7B-50C09E0BFEB2}"/>
</file>

<file path=customXml/itemProps2.xml><?xml version="1.0" encoding="utf-8"?>
<ds:datastoreItem xmlns:ds="http://schemas.openxmlformats.org/officeDocument/2006/customXml" ds:itemID="{1C3A40BC-971E-49EA-8DD3-F014C93454EE}"/>
</file>

<file path=customXml/itemProps3.xml><?xml version="1.0" encoding="utf-8"?>
<ds:datastoreItem xmlns:ds="http://schemas.openxmlformats.org/officeDocument/2006/customXml" ds:itemID="{6D7CA812-F946-41D1-885C-264D88452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2021-02-03T14:29:39Z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