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 Work Laptop\Documents\"/>
    </mc:Choice>
  </mc:AlternateContent>
  <xr:revisionPtr revIDLastSave="0" documentId="8_{92B4E178-8609-415F-8E57-683779A0A774}" xr6:coauthVersionLast="47" xr6:coauthVersionMax="47" xr10:uidLastSave="{00000000-0000-0000-0000-000000000000}"/>
  <bookViews>
    <workbookView xWindow="-120" yWindow="-120" windowWidth="20730" windowHeight="11160" xr2:uid="{B25C4693-A78E-468C-B988-D65A745A69ED}"/>
  </bookViews>
  <sheets>
    <sheet name="Instructions" sheetId="4" r:id="rId1"/>
    <sheet name="Dashboard" sheetId="1" r:id="rId2"/>
    <sheet name="KPI" sheetId="2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2" l="1"/>
  <c r="N26" i="2"/>
  <c r="N27" i="2"/>
  <c r="N29" i="2"/>
  <c r="D18" i="2"/>
  <c r="E18" i="2"/>
  <c r="F18" i="2"/>
  <c r="G18" i="2"/>
  <c r="H18" i="2"/>
  <c r="I18" i="2"/>
  <c r="J18" i="2"/>
  <c r="K18" i="2"/>
  <c r="L18" i="2"/>
  <c r="M18" i="2"/>
  <c r="N18" i="2"/>
  <c r="C18" i="2"/>
  <c r="D23" i="2"/>
  <c r="E23" i="2"/>
  <c r="F23" i="2"/>
  <c r="G23" i="2"/>
  <c r="H23" i="2"/>
  <c r="I23" i="2"/>
  <c r="J23" i="2"/>
  <c r="K23" i="2"/>
  <c r="L23" i="2"/>
  <c r="M23" i="2"/>
  <c r="N23" i="2"/>
  <c r="C23" i="2"/>
  <c r="D19" i="2"/>
  <c r="E19" i="2"/>
  <c r="F19" i="2"/>
  <c r="G19" i="2"/>
  <c r="H19" i="2"/>
  <c r="I19" i="2"/>
  <c r="J19" i="2"/>
  <c r="K19" i="2"/>
  <c r="L19" i="2"/>
  <c r="M19" i="2"/>
  <c r="N19" i="2"/>
  <c r="C19" i="2"/>
  <c r="C11" i="2"/>
  <c r="D14" i="2"/>
  <c r="E14" i="2"/>
  <c r="F14" i="2"/>
  <c r="G14" i="2"/>
  <c r="H14" i="2"/>
  <c r="I14" i="2"/>
  <c r="J14" i="2"/>
  <c r="K14" i="2"/>
  <c r="L14" i="2"/>
  <c r="M14" i="2"/>
  <c r="N14" i="2"/>
  <c r="C14" i="2"/>
  <c r="D11" i="2"/>
  <c r="E11" i="2"/>
  <c r="F11" i="2"/>
  <c r="G11" i="2"/>
  <c r="H11" i="2"/>
  <c r="I11" i="2"/>
  <c r="J11" i="2"/>
  <c r="K11" i="2"/>
  <c r="L11" i="2"/>
  <c r="M11" i="2"/>
  <c r="N11" i="2"/>
  <c r="D7" i="2"/>
  <c r="E7" i="2"/>
  <c r="F7" i="2"/>
  <c r="G7" i="2"/>
  <c r="H7" i="2"/>
  <c r="I7" i="2"/>
  <c r="J7" i="2"/>
  <c r="K7" i="2"/>
  <c r="L7" i="2"/>
  <c r="M7" i="2"/>
  <c r="N7" i="2"/>
  <c r="C7" i="2"/>
</calcChain>
</file>

<file path=xl/sharedStrings.xml><?xml version="1.0" encoding="utf-8"?>
<sst xmlns="http://schemas.openxmlformats.org/spreadsheetml/2006/main" count="49" uniqueCount="48">
  <si>
    <t>DSO</t>
  </si>
  <si>
    <t>Cash to Cash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</si>
  <si>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</si>
  <si>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</si>
  <si>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</si>
  <si>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</si>
  <si>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</si>
  <si>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</si>
  <si>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</si>
  <si>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</si>
  <si>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</si>
  <si>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</si>
  <si>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</si>
  <si>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</si>
  <si>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DOI</t>
  </si>
  <si>
    <t>DOP</t>
  </si>
  <si>
    <t>Inventory Days of Supply</t>
  </si>
  <si>
    <t>On-hand Inventory</t>
  </si>
  <si>
    <t>Daily Usage</t>
  </si>
  <si>
    <t>COGS</t>
  </si>
  <si>
    <t>Inventory Turns</t>
  </si>
  <si>
    <t>On Time Deliveries</t>
  </si>
  <si>
    <t>On Time</t>
  </si>
  <si>
    <t>Total Deliveries</t>
  </si>
  <si>
    <t>Supply Chain Costs</t>
  </si>
  <si>
    <t>Sales</t>
  </si>
  <si>
    <t>Supply Chain Costs / Sales</t>
  </si>
  <si>
    <t>Missed Deliveries</t>
  </si>
  <si>
    <t>Annual Supply Chain Costs / Sales</t>
  </si>
  <si>
    <t>Full Year</t>
  </si>
  <si>
    <t>Margin</t>
  </si>
  <si>
    <t>-</t>
  </si>
  <si>
    <t>The steps to using this are simple:</t>
  </si>
  <si>
    <t>This dashboard represents key metrics for a Supply Chain department</t>
  </si>
  <si>
    <t>The [Dashboard] uses measures indicated in the [KPI] tab.</t>
  </si>
  <si>
    <r>
      <rPr>
        <b/>
        <sz val="11"/>
        <color theme="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font indicates a formula.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font indicates hard coded values that can be manipulated. Changing these will affect the metrics in the [Dashboard] tab.</t>
    </r>
  </si>
  <si>
    <t>Supply Chain KPI</t>
  </si>
  <si>
    <t>Your financial and operational reporting made easy. Click here for a demo.</t>
  </si>
  <si>
    <t>Did you know?</t>
  </si>
  <si>
    <t>This dashboard can be connected directly to your ERP and other data sources.</t>
  </si>
  <si>
    <t>Drag and drop the data you want from your financial systems with ease.</t>
  </si>
  <si>
    <t>Schedule your dashboards to automatically refresh and distribute to staff.</t>
  </si>
  <si>
    <t>Govern your data and reports to prevent mistakes and maintain control.</t>
  </si>
  <si>
    <t>Get a demo.</t>
  </si>
  <si>
    <t>Learn about insightsoftware:</t>
  </si>
  <si>
    <t>https://insightsoftware.com/</t>
  </si>
  <si>
    <t>https://insightsoftware.com/solutions/operations/</t>
  </si>
  <si>
    <t>https://insightsoftware.com/solutions/business-dashboards/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</si>
</sst>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2" tint="-0.249977111117893"/>
      <name val="Calibri"/>
      <family val="2"/>
      <scheme val="minor"/>
    </font>
    <font>
      <sz val="8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9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 inden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43" fontId="2" fillId="2" borderId="0" xfId="1" applyFont="1" applyFill="1"/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9" fontId="2" fillId="2" borderId="0" xfId="2" applyFont="1" applyFill="1" applyAlignment="1">
      <alignment horizontal="right"/>
    </xf>
    <xf numFmtId="0" fontId="6" fillId="2" borderId="0" xfId="0" applyFont="1" applyFill="1" applyAlignment="1">
      <alignment horizontal="right"/>
    </xf>
    <xf numFmtId="9" fontId="0" fillId="2" borderId="0" xfId="0" applyNumberFormat="1" applyFill="1"/>
    <xf numFmtId="0" fontId="6" fillId="3" borderId="0" xfId="0" applyFont="1" applyFill="1"/>
    <xf numFmtId="0" fontId="10" fillId="3" borderId="0" xfId="0" applyFont="1" applyFill="1"/>
    <xf numFmtId="0" fontId="9" fillId="3" borderId="0" xfId="3" applyFill="1" applyBorder="1"/>
    <xf numFmtId="0" fontId="8" fillId="2" borderId="0" xfId="0" applyFont="1" applyFill="1"/>
    <xf numFmtId="0" fontId="9" fillId="0" borderId="0" xfId="3"/>
    <xf numFmtId="0" fontId="9" fillId="2" borderId="0" xfId="3" applyFill="1" applyBorder="1"/>
    <xf numFmtId="0" fontId="9" fillId="0" borderId="0" xfId="3" applyAlignment="1">
      <alignment vertical="center"/>
    </xf>
    <xf numFmtId="0" fontId="9" fillId="2" borderId="0" xfId="3" applyFill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 to Cash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613966238059297E-2"/>
          <c:y val="0.18324036646283848"/>
          <c:w val="0.87721907890585527"/>
          <c:h val="0.58790124907172525"/>
        </c:manualLayout>
      </c:layout>
      <c:lineChart>
        <c:grouping val="standard"/>
        <c:varyColors val="0"/>
        <c:ser>
          <c:idx val="1"/>
          <c:order val="0"/>
          <c:tx>
            <c:strRef>
              <c:f>KPI!$B$4</c:f>
              <c:strCache>
                <c:ptCount val="1"/>
                <c:pt idx="0">
                  <c:v>DOI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KPI!$C$3:$N$3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KPI!$C$4:$N$4</c:f>
              <c:numCache>
                <c:formatCode>General</c:formatCode>
                <c:ptCount val="12"/>
                <c:pt idx="0">
                  <c:v>53</c:v>
                </c:pt>
                <c:pt idx="1">
                  <c:v>54</c:v>
                </c:pt>
                <c:pt idx="2">
                  <c:v>67</c:v>
                </c:pt>
                <c:pt idx="3">
                  <c:v>67</c:v>
                </c:pt>
                <c:pt idx="4">
                  <c:v>50</c:v>
                </c:pt>
                <c:pt idx="5">
                  <c:v>73</c:v>
                </c:pt>
                <c:pt idx="6">
                  <c:v>77</c:v>
                </c:pt>
                <c:pt idx="7">
                  <c:v>55</c:v>
                </c:pt>
                <c:pt idx="8">
                  <c:v>63</c:v>
                </c:pt>
                <c:pt idx="9">
                  <c:v>77</c:v>
                </c:pt>
                <c:pt idx="10">
                  <c:v>79</c:v>
                </c:pt>
                <c:pt idx="11">
                  <c:v>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1A5-4F48-B11E-5938AF5D64B0}"/>
            </c:ext>
          </c:extLst>
        </c:ser>
        <c:ser>
          <c:idx val="2"/>
          <c:order val="1"/>
          <c:tx>
            <c:strRef>
              <c:f>KPI!$B$5</c:f>
              <c:strCache>
                <c:ptCount val="1"/>
                <c:pt idx="0">
                  <c:v>DOP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solidFill>
                  <a:schemeClr val="accent5">
                    <a:lumMod val="40000"/>
                    <a:lumOff val="60000"/>
                  </a:schemeClr>
                </a:solidFill>
              </a:ln>
              <a:effectLst/>
            </c:spPr>
          </c:marker>
          <c:cat>
            <c:strRef>
              <c:f>KPI!$C$3:$N$3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KPI!$C$5:$N$5</c:f>
              <c:numCache>
                <c:formatCode>General</c:formatCode>
                <c:ptCount val="12"/>
                <c:pt idx="0">
                  <c:v>28</c:v>
                </c:pt>
                <c:pt idx="1">
                  <c:v>35</c:v>
                </c:pt>
                <c:pt idx="2">
                  <c:v>38</c:v>
                </c:pt>
                <c:pt idx="3">
                  <c:v>44</c:v>
                </c:pt>
                <c:pt idx="4">
                  <c:v>45</c:v>
                </c:pt>
                <c:pt idx="5">
                  <c:v>44</c:v>
                </c:pt>
                <c:pt idx="6">
                  <c:v>42</c:v>
                </c:pt>
                <c:pt idx="7">
                  <c:v>35</c:v>
                </c:pt>
                <c:pt idx="8">
                  <c:v>32</c:v>
                </c:pt>
                <c:pt idx="9">
                  <c:v>39</c:v>
                </c:pt>
                <c:pt idx="10">
                  <c:v>31</c:v>
                </c:pt>
                <c:pt idx="11">
                  <c:v>60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1A5-4F48-B11E-5938AF5D64B0}"/>
            </c:ext>
          </c:extLst>
        </c:ser>
        <c:ser>
          <c:idx val="3"/>
          <c:order val="2"/>
          <c:tx>
            <c:strRef>
              <c:f>KPI!$B$6</c:f>
              <c:strCache>
                <c:ptCount val="1"/>
                <c:pt idx="0">
                  <c:v>DSO</c:v>
                </c:pt>
              </c:strCache>
            </c:strRef>
          </c:tx>
          <c:spPr>
            <a:ln w="28575" cap="rnd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20000"/>
                  <a:lumOff val="80000"/>
                </a:schemeClr>
              </a:solidFill>
              <a:ln w="9525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</c:marker>
          <c:cat>
            <c:strRef>
              <c:f>KPI!$C$3:$N$3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KPI!$C$6:$N$6</c:f>
              <c:numCache>
                <c:formatCode>General</c:formatCode>
                <c:ptCount val="12"/>
                <c:pt idx="0">
                  <c:v>39</c:v>
                </c:pt>
                <c:pt idx="1">
                  <c:v>40</c:v>
                </c:pt>
                <c:pt idx="2">
                  <c:v>56</c:v>
                </c:pt>
                <c:pt idx="3">
                  <c:v>34</c:v>
                </c:pt>
                <c:pt idx="4">
                  <c:v>47</c:v>
                </c:pt>
                <c:pt idx="5">
                  <c:v>20</c:v>
                </c:pt>
                <c:pt idx="6">
                  <c:v>25</c:v>
                </c:pt>
                <c:pt idx="7">
                  <c:v>28</c:v>
                </c:pt>
                <c:pt idx="8">
                  <c:v>22</c:v>
                </c:pt>
                <c:pt idx="9">
                  <c:v>53</c:v>
                </c:pt>
                <c:pt idx="10">
                  <c:v>31</c:v>
                </c:pt>
                <c:pt idx="11">
                  <c:v>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1A5-4F48-B11E-5938AF5D64B0}"/>
            </c:ext>
          </c:extLst>
        </c:ser>
        <c:ser>
          <c:idx val="4"/>
          <c:order val="3"/>
          <c:tx>
            <c:strRef>
              <c:f>KPI!$B$7</c:f>
              <c:strCache>
                <c:ptCount val="1"/>
                <c:pt idx="0">
                  <c:v>Cash to Cash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KPI!$C$3:$N$3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KPI!$C$7:$N$7</c:f>
              <c:numCache>
                <c:formatCode>General</c:formatCode>
                <c:ptCount val="12"/>
                <c:pt idx="0">
                  <c:v>42</c:v>
                </c:pt>
                <c:pt idx="1">
                  <c:v>49</c:v>
                </c:pt>
                <c:pt idx="2">
                  <c:v>49</c:v>
                </c:pt>
                <c:pt idx="3">
                  <c:v>77</c:v>
                </c:pt>
                <c:pt idx="4">
                  <c:v>48</c:v>
                </c:pt>
                <c:pt idx="5">
                  <c:v>97</c:v>
                </c:pt>
                <c:pt idx="6">
                  <c:v>94</c:v>
                </c:pt>
                <c:pt idx="7">
                  <c:v>62</c:v>
                </c:pt>
                <c:pt idx="8">
                  <c:v>73</c:v>
                </c:pt>
                <c:pt idx="9">
                  <c:v>63</c:v>
                </c:pt>
                <c:pt idx="10">
                  <c:v>79</c:v>
                </c:pt>
                <c:pt idx="11">
                  <c:v>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A1A5-4F48-B11E-5938AF5D6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0560"/>
        <c:axId val="815736952"/>
      </c:lineChart>
      <c:catAx>
        <c:axId val="81574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5736952"/>
        <c:crosses val="autoZero"/>
        <c:auto val="1"/>
        <c:lblAlgn val="ctr"/>
        <c:lblOffset val="100"/>
        <c:noMultiLvlLbl val="0"/>
      </c:catAx>
      <c:valAx>
        <c:axId val="815736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574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76999989727902E-2"/>
          <c:y val="0.86083328243787804"/>
          <c:w val="0.95646000020544208"/>
          <c:h val="0.127088739759801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Inventory Days</a:t>
            </a:r>
            <a:r>
              <a:rPr lang="en-US" baseline="0"/>
              <a:t> of Supply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KPI!$B$9</c:f>
              <c:strCache>
                <c:ptCount val="1"/>
                <c:pt idx="0">
                  <c:v>On-hand Inventory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5">
                  <a:lumMod val="20000"/>
                  <a:lumOff val="80000"/>
                </a:schemeClr>
              </a:solidFill>
            </a:ln>
            <a:effectLst/>
          </c:spPr>
          <c:invertIfNegative val="0"/>
          <c:cat>
            <c:strRef>
              <c:f>KPI!$C$3:$N$3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KPI!$C$9:$N$9</c:f>
              <c:numCache>
                <c:formatCode>General</c:formatCode>
                <c:ptCount val="12"/>
                <c:pt idx="0">
                  <c:v>504</c:v>
                </c:pt>
                <c:pt idx="1">
                  <c:v>561</c:v>
                </c:pt>
                <c:pt idx="2">
                  <c:v>742</c:v>
                </c:pt>
                <c:pt idx="3">
                  <c:v>603</c:v>
                </c:pt>
                <c:pt idx="4">
                  <c:v>653</c:v>
                </c:pt>
                <c:pt idx="5">
                  <c:v>649</c:v>
                </c:pt>
                <c:pt idx="6">
                  <c:v>680</c:v>
                </c:pt>
                <c:pt idx="7">
                  <c:v>518</c:v>
                </c:pt>
                <c:pt idx="8">
                  <c:v>660</c:v>
                </c:pt>
                <c:pt idx="9">
                  <c:v>772</c:v>
                </c:pt>
                <c:pt idx="10">
                  <c:v>669</c:v>
                </c:pt>
                <c:pt idx="11">
                  <c:v>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3-4328-9DE7-90DE4FD56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axId val="816847608"/>
        <c:axId val="816841376"/>
      </c:barChart>
      <c:lineChart>
        <c:grouping val="standard"/>
        <c:varyColors val="0"/>
        <c:ser>
          <c:idx val="1"/>
          <c:order val="1"/>
          <c:tx>
            <c:strRef>
              <c:f>KPI!$B$10</c:f>
              <c:strCache>
                <c:ptCount val="1"/>
                <c:pt idx="0">
                  <c:v>Daily Usage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KPI!$C$10:$N$10</c:f>
              <c:numCache>
                <c:formatCode>General</c:formatCode>
                <c:ptCount val="12"/>
                <c:pt idx="0">
                  <c:v>50</c:v>
                </c:pt>
                <c:pt idx="1">
                  <c:v>45</c:v>
                </c:pt>
                <c:pt idx="2">
                  <c:v>37</c:v>
                </c:pt>
                <c:pt idx="3">
                  <c:v>31</c:v>
                </c:pt>
                <c:pt idx="4">
                  <c:v>48</c:v>
                </c:pt>
                <c:pt idx="5">
                  <c:v>22</c:v>
                </c:pt>
                <c:pt idx="6">
                  <c:v>50</c:v>
                </c:pt>
                <c:pt idx="7">
                  <c:v>26</c:v>
                </c:pt>
                <c:pt idx="8">
                  <c:v>23</c:v>
                </c:pt>
                <c:pt idx="9">
                  <c:v>46</c:v>
                </c:pt>
                <c:pt idx="10">
                  <c:v>38</c:v>
                </c:pt>
                <c:pt idx="11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3-4328-9DE7-90DE4FD56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847608"/>
        <c:axId val="816841376"/>
      </c:lineChart>
      <c:lineChart>
        <c:grouping val="stacked"/>
        <c:varyColors val="0"/>
        <c:ser>
          <c:idx val="2"/>
          <c:order val="2"/>
          <c:tx>
            <c:strRef>
              <c:f>KPI!$B$11</c:f>
              <c:strCache>
                <c:ptCount val="1"/>
                <c:pt idx="0">
                  <c:v>Inventory Days of Supply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KPI!$C$11:$N$11</c:f>
              <c:numCache>
                <c:formatCode>_(* #,##0.0_);_(* \(#,##0.0\);_(* "-"??_);_(@_)</c:formatCode>
                <c:ptCount val="12"/>
                <c:pt idx="0">
                  <c:v>10.08</c:v>
                </c:pt>
                <c:pt idx="1">
                  <c:v>12.466666666666667</c:v>
                </c:pt>
                <c:pt idx="2">
                  <c:v>20.054054054054053</c:v>
                </c:pt>
                <c:pt idx="3">
                  <c:v>19.451612903225808</c:v>
                </c:pt>
                <c:pt idx="4">
                  <c:v>13.604166666666666</c:v>
                </c:pt>
                <c:pt idx="5">
                  <c:v>29.5</c:v>
                </c:pt>
                <c:pt idx="6">
                  <c:v>13.6</c:v>
                </c:pt>
                <c:pt idx="7">
                  <c:v>19.923076923076923</c:v>
                </c:pt>
                <c:pt idx="8">
                  <c:v>28.695652173913043</c:v>
                </c:pt>
                <c:pt idx="9">
                  <c:v>16.782608695652176</c:v>
                </c:pt>
                <c:pt idx="10">
                  <c:v>17.605263157894736</c:v>
                </c:pt>
                <c:pt idx="11">
                  <c:v>16.195652173913043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073-4328-9DE7-90DE4FD56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885376"/>
        <c:axId val="683881768"/>
      </c:lineChart>
      <c:catAx>
        <c:axId val="81684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841376"/>
        <c:crosses val="autoZero"/>
        <c:auto val="1"/>
        <c:lblAlgn val="ctr"/>
        <c:lblOffset val="100"/>
        <c:noMultiLvlLbl val="0"/>
      </c:catAx>
      <c:valAx>
        <c:axId val="816841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847608"/>
        <c:crosses val="autoZero"/>
        <c:crossBetween val="between"/>
      </c:valAx>
      <c:valAx>
        <c:axId val="683881768"/>
        <c:scaling>
          <c:orientation val="minMax"/>
        </c:scaling>
        <c:delete val="0"/>
        <c:axPos val="r"/>
        <c:numFmt formatCode="_(* #,##0.0_);_(* \(#,##0.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885376"/>
        <c:crosses val="max"/>
        <c:crossBetween val="between"/>
      </c:valAx>
      <c:catAx>
        <c:axId val="683885376"/>
        <c:scaling>
          <c:orientation val="minMax"/>
        </c:scaling>
        <c:delete val="1"/>
        <c:axPos val="b"/>
        <c:majorTickMark val="out"/>
        <c:minorTickMark val="none"/>
        <c:tickLblPos val="nextTo"/>
        <c:crossAx val="683881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99999999996E-2"/>
          <c:y val="0.88483741615631384"/>
          <c:w val="0.9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KPI!$B$14</c:f>
              <c:strCache>
                <c:ptCount val="1"/>
                <c:pt idx="0">
                  <c:v>Inventory Turns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trendline>
            <c:spPr>
              <a:ln w="38100" cap="rnd">
                <a:solidFill>
                  <a:schemeClr val="accent5">
                    <a:lumMod val="60000"/>
                    <a:lumOff val="4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KPI!$C$3:$N$3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KPI!$C$14:$N$14</c:f>
              <c:numCache>
                <c:formatCode>_(* #,##0.00_);_(* \(#,##0.00\);_(* "-"??_);_(@_)</c:formatCode>
                <c:ptCount val="12"/>
                <c:pt idx="0">
                  <c:v>0.78968253968253965</c:v>
                </c:pt>
                <c:pt idx="1">
                  <c:v>0.60606060606060608</c:v>
                </c:pt>
                <c:pt idx="2">
                  <c:v>0.60916442048517516</c:v>
                </c:pt>
                <c:pt idx="3">
                  <c:v>0.78938640132669979</c:v>
                </c:pt>
                <c:pt idx="4">
                  <c:v>0.49157733537519144</c:v>
                </c:pt>
                <c:pt idx="5">
                  <c:v>0.62095531587057007</c:v>
                </c:pt>
                <c:pt idx="6">
                  <c:v>0.52941176470588236</c:v>
                </c:pt>
                <c:pt idx="7">
                  <c:v>0.6718146718146718</c:v>
                </c:pt>
                <c:pt idx="8">
                  <c:v>0.71363636363636362</c:v>
                </c:pt>
                <c:pt idx="9">
                  <c:v>0.43652849740932642</c:v>
                </c:pt>
                <c:pt idx="10">
                  <c:v>0.5754857997010463</c:v>
                </c:pt>
                <c:pt idx="11">
                  <c:v>0.50469798657718123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83-4889-AF40-0B7A47758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9221008"/>
        <c:axId val="669220024"/>
      </c:areaChart>
      <c:catAx>
        <c:axId val="66922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20024"/>
        <c:crosses val="autoZero"/>
        <c:auto val="1"/>
        <c:lblAlgn val="ctr"/>
        <c:lblOffset val="100"/>
        <c:noMultiLvlLbl val="0"/>
      </c:catAx>
      <c:valAx>
        <c:axId val="66922002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21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 Time</a:t>
            </a:r>
            <a:r>
              <a:rPr lang="en-US" baseline="0"/>
              <a:t> Deliveries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KPI!$B$17</c:f>
              <c:strCache>
                <c:ptCount val="1"/>
                <c:pt idx="0">
                  <c:v>On Time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KPI!$C$3:$N$3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KPI!$C$17:$N$17</c:f>
              <c:numCache>
                <c:formatCode>General</c:formatCode>
                <c:ptCount val="12"/>
                <c:pt idx="0">
                  <c:v>510</c:v>
                </c:pt>
                <c:pt idx="1">
                  <c:v>598</c:v>
                </c:pt>
                <c:pt idx="2">
                  <c:v>500</c:v>
                </c:pt>
                <c:pt idx="3">
                  <c:v>592</c:v>
                </c:pt>
                <c:pt idx="4">
                  <c:v>551</c:v>
                </c:pt>
                <c:pt idx="5">
                  <c:v>506</c:v>
                </c:pt>
                <c:pt idx="6">
                  <c:v>500</c:v>
                </c:pt>
                <c:pt idx="7">
                  <c:v>500</c:v>
                </c:pt>
                <c:pt idx="8">
                  <c:v>553</c:v>
                </c:pt>
                <c:pt idx="9">
                  <c:v>588</c:v>
                </c:pt>
                <c:pt idx="10">
                  <c:v>537</c:v>
                </c:pt>
                <c:pt idx="11">
                  <c:v>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3E-43F6-A4C8-35CBFEB56436}"/>
            </c:ext>
          </c:extLst>
        </c:ser>
        <c:ser>
          <c:idx val="1"/>
          <c:order val="1"/>
          <c:tx>
            <c:strRef>
              <c:f>KPI!$B$18</c:f>
              <c:strCache>
                <c:ptCount val="1"/>
                <c:pt idx="0">
                  <c:v>Missed Deliveries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5">
                  <a:lumMod val="20000"/>
                  <a:lumOff val="80000"/>
                </a:schemeClr>
              </a:solidFill>
            </a:ln>
            <a:effectLst/>
          </c:spPr>
          <c:invertIfNegative val="0"/>
          <c:cat>
            <c:strRef>
              <c:f>KPI!$C$3:$N$3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KPI!$C$18:$N$18</c:f>
              <c:numCache>
                <c:formatCode>General</c:formatCode>
                <c:ptCount val="12"/>
                <c:pt idx="0">
                  <c:v>19</c:v>
                </c:pt>
                <c:pt idx="1">
                  <c:v>95</c:v>
                </c:pt>
                <c:pt idx="2">
                  <c:v>23</c:v>
                </c:pt>
                <c:pt idx="3">
                  <c:v>119</c:v>
                </c:pt>
                <c:pt idx="4">
                  <c:v>26</c:v>
                </c:pt>
                <c:pt idx="5">
                  <c:v>122</c:v>
                </c:pt>
                <c:pt idx="6">
                  <c:v>24</c:v>
                </c:pt>
                <c:pt idx="7">
                  <c:v>10</c:v>
                </c:pt>
                <c:pt idx="8">
                  <c:v>132</c:v>
                </c:pt>
                <c:pt idx="9">
                  <c:v>36</c:v>
                </c:pt>
                <c:pt idx="10">
                  <c:v>68</c:v>
                </c:pt>
                <c:pt idx="11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3E-43F6-A4C8-35CBFEB56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4793904"/>
        <c:axId val="864801120"/>
      </c:barChart>
      <c:lineChart>
        <c:grouping val="standard"/>
        <c:varyColors val="0"/>
        <c:ser>
          <c:idx val="2"/>
          <c:order val="2"/>
          <c:tx>
            <c:strRef>
              <c:f>KPI!$B$19</c:f>
              <c:strCache>
                <c:ptCount val="1"/>
                <c:pt idx="0">
                  <c:v>On Time Deliveries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KPI!$C$19:$N$19</c:f>
              <c:numCache>
                <c:formatCode>0%</c:formatCode>
                <c:ptCount val="12"/>
                <c:pt idx="0">
                  <c:v>0.96408317580340264</c:v>
                </c:pt>
                <c:pt idx="1">
                  <c:v>0.86291486291486297</c:v>
                </c:pt>
                <c:pt idx="2">
                  <c:v>0.95602294455066916</c:v>
                </c:pt>
                <c:pt idx="3">
                  <c:v>0.83263009845288327</c:v>
                </c:pt>
                <c:pt idx="4">
                  <c:v>0.95493934142114389</c:v>
                </c:pt>
                <c:pt idx="5">
                  <c:v>0.80573248407643316</c:v>
                </c:pt>
                <c:pt idx="6">
                  <c:v>0.95419847328244278</c:v>
                </c:pt>
                <c:pt idx="7">
                  <c:v>0.98039215686274506</c:v>
                </c:pt>
                <c:pt idx="8">
                  <c:v>0.80729927007299274</c:v>
                </c:pt>
                <c:pt idx="9">
                  <c:v>0.94230769230769229</c:v>
                </c:pt>
                <c:pt idx="10">
                  <c:v>0.88760330578512392</c:v>
                </c:pt>
                <c:pt idx="11">
                  <c:v>0.72418670438472421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53E-43F6-A4C8-35CBFEB56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801952"/>
        <c:axId val="812810808"/>
      </c:lineChart>
      <c:catAx>
        <c:axId val="86479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801120"/>
        <c:crosses val="autoZero"/>
        <c:auto val="1"/>
        <c:lblAlgn val="ctr"/>
        <c:lblOffset val="100"/>
        <c:noMultiLvlLbl val="0"/>
      </c:catAx>
      <c:valAx>
        <c:axId val="864801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793904"/>
        <c:crosses val="autoZero"/>
        <c:crossBetween val="between"/>
      </c:valAx>
      <c:valAx>
        <c:axId val="81281080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801952"/>
        <c:crosses val="max"/>
        <c:crossBetween val="between"/>
      </c:valAx>
      <c:catAx>
        <c:axId val="812801952"/>
        <c:scaling>
          <c:orientation val="minMax"/>
        </c:scaling>
        <c:delete val="1"/>
        <c:axPos val="b"/>
        <c:majorTickMark val="out"/>
        <c:minorTickMark val="none"/>
        <c:tickLblPos val="nextTo"/>
        <c:crossAx val="812810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Supply Chain Costs /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KPI!$B$23</c:f>
              <c:strCache>
                <c:ptCount val="1"/>
                <c:pt idx="0">
                  <c:v>Supply Chain Costs / Sales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KPI!$C$23:$N$23</c:f>
              <c:numCache>
                <c:formatCode>0%</c:formatCode>
                <c:ptCount val="12"/>
                <c:pt idx="0">
                  <c:v>0.62985865724381629</c:v>
                </c:pt>
                <c:pt idx="1">
                  <c:v>0.57821953327571307</c:v>
                </c:pt>
                <c:pt idx="2">
                  <c:v>0.47083685545224008</c:v>
                </c:pt>
                <c:pt idx="3">
                  <c:v>0.62467866323907451</c:v>
                </c:pt>
                <c:pt idx="4">
                  <c:v>0.68407310704960833</c:v>
                </c:pt>
                <c:pt idx="5">
                  <c:v>0.59558117195004801</c:v>
                </c:pt>
                <c:pt idx="6">
                  <c:v>0.63795853269537484</c:v>
                </c:pt>
                <c:pt idx="7">
                  <c:v>0.66605672461116194</c:v>
                </c:pt>
                <c:pt idx="8">
                  <c:v>0.43641114982578399</c:v>
                </c:pt>
                <c:pt idx="9">
                  <c:v>0.51263243683781579</c:v>
                </c:pt>
                <c:pt idx="10">
                  <c:v>0.67673179396092364</c:v>
                </c:pt>
                <c:pt idx="11">
                  <c:v>0.57609502598366746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7-4F01-BC53-B31AEF08D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868074704"/>
        <c:axId val="868078968"/>
      </c:barChart>
      <c:lineChart>
        <c:grouping val="standard"/>
        <c:varyColors val="0"/>
        <c:ser>
          <c:idx val="0"/>
          <c:order val="0"/>
          <c:tx>
            <c:strRef>
              <c:f>KPI!$B$21</c:f>
              <c:strCache>
                <c:ptCount val="1"/>
                <c:pt idx="0">
                  <c:v>Supply Chain Costs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KPI!$C$21:$N$21</c:f>
              <c:numCache>
                <c:formatCode>General</c:formatCode>
                <c:ptCount val="12"/>
                <c:pt idx="0">
                  <c:v>713</c:v>
                </c:pt>
                <c:pt idx="1">
                  <c:v>669</c:v>
                </c:pt>
                <c:pt idx="2">
                  <c:v>557</c:v>
                </c:pt>
                <c:pt idx="3">
                  <c:v>729</c:v>
                </c:pt>
                <c:pt idx="4">
                  <c:v>786</c:v>
                </c:pt>
                <c:pt idx="5">
                  <c:v>620</c:v>
                </c:pt>
                <c:pt idx="6">
                  <c:v>800</c:v>
                </c:pt>
                <c:pt idx="7">
                  <c:v>728</c:v>
                </c:pt>
                <c:pt idx="8">
                  <c:v>501</c:v>
                </c:pt>
                <c:pt idx="9">
                  <c:v>629</c:v>
                </c:pt>
                <c:pt idx="10">
                  <c:v>762</c:v>
                </c:pt>
                <c:pt idx="11">
                  <c:v>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17-4F01-BC53-B31AEF08D789}"/>
            </c:ext>
          </c:extLst>
        </c:ser>
        <c:ser>
          <c:idx val="1"/>
          <c:order val="1"/>
          <c:tx>
            <c:strRef>
              <c:f>KPI!$B$22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KPI!$C$22:$N$22</c:f>
              <c:numCache>
                <c:formatCode>General</c:formatCode>
                <c:ptCount val="12"/>
                <c:pt idx="0">
                  <c:v>1132</c:v>
                </c:pt>
                <c:pt idx="1">
                  <c:v>1157</c:v>
                </c:pt>
                <c:pt idx="2">
                  <c:v>1183</c:v>
                </c:pt>
                <c:pt idx="3">
                  <c:v>1167</c:v>
                </c:pt>
                <c:pt idx="4">
                  <c:v>1149</c:v>
                </c:pt>
                <c:pt idx="5">
                  <c:v>1041</c:v>
                </c:pt>
                <c:pt idx="6">
                  <c:v>1254</c:v>
                </c:pt>
                <c:pt idx="7">
                  <c:v>1093</c:v>
                </c:pt>
                <c:pt idx="8">
                  <c:v>1148</c:v>
                </c:pt>
                <c:pt idx="9">
                  <c:v>1227</c:v>
                </c:pt>
                <c:pt idx="10">
                  <c:v>1126</c:v>
                </c:pt>
                <c:pt idx="11">
                  <c:v>1347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17-4F01-BC53-B31AEF08D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881112"/>
        <c:axId val="683879800"/>
      </c:lineChart>
      <c:catAx>
        <c:axId val="683881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879800"/>
        <c:crosses val="autoZero"/>
        <c:auto val="1"/>
        <c:lblAlgn val="ctr"/>
        <c:lblOffset val="100"/>
        <c:noMultiLvlLbl val="0"/>
      </c:catAx>
      <c:valAx>
        <c:axId val="683879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881112"/>
        <c:crosses val="autoZero"/>
        <c:crossBetween val="between"/>
      </c:valAx>
      <c:valAx>
        <c:axId val="86807896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8074704"/>
        <c:crosses val="max"/>
        <c:crossBetween val="between"/>
      </c:valAx>
      <c:catAx>
        <c:axId val="868074704"/>
        <c:scaling>
          <c:orientation val="minMax"/>
        </c:scaling>
        <c:delete val="1"/>
        <c:axPos val="b"/>
        <c:majorTickMark val="out"/>
        <c:minorTickMark val="none"/>
        <c:tickLblPos val="nextTo"/>
        <c:crossAx val="868078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Supply</a:t>
            </a:r>
            <a:r>
              <a:rPr lang="en-US" baseline="0"/>
              <a:t> Chain Costs / Sales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45-46BD-8FFD-B656C232ECA9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45-46BD-8FFD-B656C232ECA9}"/>
              </c:ext>
            </c:extLst>
          </c:dPt>
          <c:cat>
            <c:strRef>
              <c:f>KPI!$M$28:$M$29</c:f>
              <c:strCache>
                <c:ptCount val="2"/>
                <c:pt idx="0">
                  <c:v>Margin</c:v>
                </c:pt>
                <c:pt idx="1">
                  <c:v>Annual Supply Chain Costs / Sales</c:v>
                </c:pt>
              </c:strCache>
            </c:strRef>
          </c:cat>
          <c:val>
            <c:numRef>
              <c:f>KPI!$N$28:$N$29</c:f>
              <c:numCache>
                <c:formatCode>0%</c:formatCode>
                <c:ptCount val="2"/>
                <c:pt idx="0">
                  <c:v>0.41029663434112951</c:v>
                </c:pt>
                <c:pt idx="1">
                  <c:v>0.58970336565887049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45-46BD-8FFD-B656C232E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472149314669001"/>
          <c:y val="0.88946704578594338"/>
          <c:w val="0.62438417420044712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91296</xdr:colOff>
      <xdr:row>3</xdr:row>
      <xdr:rowOff>18872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45A6E5-1120-45BE-8702-4BB8B7663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964" y="367393"/>
          <a:ext cx="2030315" cy="461104"/>
        </a:xfrm>
        <a:prstGeom prst="rect">
          <a:avLst/>
        </a:prstGeom>
      </xdr:spPr>
    </xdr:pic>
    <xdr:clientData/>
  </xdr:twoCellAnchor>
  <xdr:twoCellAnchor>
    <xdr:from>
      <xdr:col>0</xdr:col>
      <xdr:colOff>244929</xdr:colOff>
      <xdr:row>5</xdr:row>
      <xdr:rowOff>20410</xdr:rowOff>
    </xdr:from>
    <xdr:to>
      <xdr:col>7</xdr:col>
      <xdr:colOff>168729</xdr:colOff>
      <xdr:row>20</xdr:row>
      <xdr:rowOff>21769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6B0497E-68F7-4448-88A0-B13F4A1120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409576</xdr:colOff>
      <xdr:row>5</xdr:row>
      <xdr:rowOff>0</xdr:rowOff>
    </xdr:from>
    <xdr:to>
      <xdr:col>14</xdr:col>
      <xdr:colOff>0</xdr:colOff>
      <xdr:row>20</xdr:row>
      <xdr:rowOff>1359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F5E42AC-1115-4735-BF96-894A9D411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7</xdr:col>
      <xdr:colOff>236764</xdr:colOff>
      <xdr:row>34</xdr:row>
      <xdr:rowOff>171449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E3F4A7C-6FEA-4CD7-9C85-4C15D39F41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409576</xdr:colOff>
      <xdr:row>20</xdr:row>
      <xdr:rowOff>0</xdr:rowOff>
    </xdr:from>
    <xdr:to>
      <xdr:col>14</xdr:col>
      <xdr:colOff>0</xdr:colOff>
      <xdr:row>34</xdr:row>
      <xdr:rowOff>171450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C0B5292-A91C-426F-877F-E60297897C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5</xdr:row>
      <xdr:rowOff>12247</xdr:rowOff>
    </xdr:from>
    <xdr:to>
      <xdr:col>20</xdr:col>
      <xdr:colOff>236765</xdr:colOff>
      <xdr:row>20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F51BF53-0933-4075-B7D6-A9DC9D639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20</xdr:col>
      <xdr:colOff>236765</xdr:colOff>
      <xdr:row>34</xdr:row>
      <xdr:rowOff>171450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16E7F0B-3E2F-45FA-8669-5A809624B7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sightsoftware.com/request-personalized-demo/&amp;utm_source=insightsoftware&amp;utm_medium=spreadsheet&amp;utm_campaign=template-supply-chain-kpi-dashboard" TargetMode="External"/><Relationship Id="rId2" Type="http://schemas.openxmlformats.org/officeDocument/2006/relationships/hyperlink" Target="https://insightsoftware.com/solutions/business-dashboards/&amp;utm_source=insightsoftware&amp;utm_medium=spreadsheet&amp;utm_campaign=template_month-end-close-checklist-dashboard" TargetMode="External"/><Relationship Id="rId1" Type="http://schemas.openxmlformats.org/officeDocument/2006/relationships/hyperlink" Target="https://insightsoftware.com/request-personalized-demo/&amp;utm_source=insightsoftware&amp;utm_medium=spreadsheet&amp;utm_campaign=template-supply-chain-kpi-dashboard" TargetMode="External"/><Relationship Id="rId5" Type="http://schemas.openxmlformats.org/officeDocument/2006/relationships/hyperlink" Target="https://insightsoftware.com/solutions/business-dashboards/&amp;utm_source=insightsoftware&amp;utm_medium=spreadsheet&amp;utm_campaign=template_supply-chain-kpi-dashboard" TargetMode="External"/><Relationship Id="rId4" Type="http://schemas.openxmlformats.org/officeDocument/2006/relationships/hyperlink" Target="https://insightsoftware.com/solutions/operations/&amp;utm_source=insightsoftware&amp;utm_medium=spreadsheet&amp;utm_campaign=template_supply-chain-kpi-dashboar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nsightsoftware.com/request-personalized-demo/&amp;utm_source=insightsoftware&amp;utm_medium=spreadsheet&amp;utm_campaign=template-supply-chain-kpi-dashboard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EFE6C-7D70-4790-8ABD-1D5866764F3A}">
  <dimension ref="A1:R59"/>
  <sheetViews>
    <sheetView tabSelected="1" topLeftCell="A11" zoomScale="160" zoomScaleNormal="160" workbookViewId="0">
      <selection activeCell="B17" sqref="B17"/>
    </sheetView>
  </sheetViews>
  <sheetFormatPr defaultColWidth="0" defaultRowHeight="14.25" customHeight="1" zeroHeight="1" x14ac:dyDescent="0.25"/>
  <cols>
    <col min="1" max="1" width="2.42578125" customWidth="1"/>
    <col min="2" max="2" width="3" customWidth="1"/>
    <col min="3" max="18" width="9" customWidth="1"/>
    <col min="19" max="16384" width="9" hidden="1"/>
  </cols>
  <sheetData>
    <row r="1" spans="1:18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x14ac:dyDescent="0.25">
      <c r="A2" s="1"/>
      <c r="B2" s="1" t="s">
        <v>33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x14ac:dyDescent="0.25">
      <c r="A3" s="1"/>
      <c r="B3" s="1" t="s">
        <v>34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x14ac:dyDescent="0.25">
      <c r="A4" s="1"/>
      <c r="B4" s="1" t="s">
        <v>32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 x14ac:dyDescent="0.25">
      <c r="A5" s="1"/>
      <c r="B5" s="9" t="s">
        <v>31</v>
      </c>
      <c r="C5" s="1" t="s">
        <v>35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x14ac:dyDescent="0.25">
      <c r="A6" s="1"/>
      <c r="B6" s="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 x14ac:dyDescent="0.25">
      <c r="A7" s="1"/>
      <c r="B7" s="14" t="s">
        <v>38</v>
      </c>
      <c r="C7" s="15"/>
      <c r="D7" s="15"/>
      <c r="E7" s="15"/>
      <c r="F7" s="15"/>
      <c r="G7" s="15"/>
      <c r="H7" s="15"/>
      <c r="I7" s="15"/>
      <c r="J7" s="1"/>
      <c r="K7" s="1"/>
      <c r="L7" s="1"/>
      <c r="M7" s="1"/>
      <c r="N7" s="1"/>
      <c r="O7" s="1"/>
      <c r="P7" s="1"/>
      <c r="Q7" s="1"/>
      <c r="R7" s="1"/>
    </row>
    <row r="8" spans="1:18" ht="15" x14ac:dyDescent="0.25">
      <c r="A8" s="1"/>
      <c r="B8" s="14" t="s">
        <v>39</v>
      </c>
      <c r="C8" s="15"/>
      <c r="D8" s="15"/>
      <c r="E8" s="15"/>
      <c r="F8" s="15"/>
      <c r="G8" s="15"/>
      <c r="H8" s="15"/>
      <c r="I8" s="15"/>
      <c r="J8" s="1"/>
      <c r="K8" s="1"/>
      <c r="L8" s="1"/>
      <c r="M8" s="1"/>
      <c r="N8" s="1"/>
      <c r="O8" s="1"/>
      <c r="P8" s="1"/>
      <c r="Q8" s="1"/>
      <c r="R8" s="1"/>
    </row>
    <row r="9" spans="1:18" ht="15" x14ac:dyDescent="0.25">
      <c r="A9" s="1"/>
      <c r="B9" s="14" t="s">
        <v>40</v>
      </c>
      <c r="C9" s="14"/>
      <c r="D9" s="14"/>
      <c r="E9" s="14"/>
      <c r="F9" s="14"/>
      <c r="G9" s="14"/>
      <c r="H9" s="15"/>
      <c r="I9" s="15"/>
      <c r="J9" s="1"/>
      <c r="K9" s="1"/>
      <c r="L9" s="1"/>
      <c r="M9" s="1"/>
      <c r="N9" s="1"/>
      <c r="O9" s="1"/>
      <c r="P9" s="1"/>
      <c r="Q9" s="1"/>
      <c r="R9" s="1"/>
    </row>
    <row r="10" spans="1:18" ht="15" x14ac:dyDescent="0.25">
      <c r="A10" s="1"/>
      <c r="B10" s="14" t="s">
        <v>41</v>
      </c>
      <c r="C10" s="14"/>
      <c r="D10" s="14"/>
      <c r="E10" s="14"/>
      <c r="F10" s="14"/>
      <c r="G10" s="14"/>
      <c r="H10" s="15"/>
      <c r="I10" s="15"/>
      <c r="J10" s="1"/>
      <c r="K10" s="1"/>
      <c r="L10" s="1"/>
      <c r="M10" s="1"/>
      <c r="N10" s="1"/>
      <c r="O10" s="1"/>
      <c r="P10" s="1"/>
      <c r="Q10" s="1"/>
      <c r="R10" s="1"/>
    </row>
    <row r="11" spans="1:18" ht="15" x14ac:dyDescent="0.25">
      <c r="A11" s="1"/>
      <c r="B11" s="14" t="s">
        <v>42</v>
      </c>
      <c r="C11" s="14"/>
      <c r="D11" s="14"/>
      <c r="E11" s="14"/>
      <c r="F11" s="14"/>
      <c r="G11" s="14"/>
      <c r="H11" s="15"/>
      <c r="I11" s="15"/>
      <c r="J11" s="1"/>
      <c r="K11" s="1"/>
      <c r="L11" s="1"/>
      <c r="M11" s="1"/>
      <c r="N11" s="1"/>
      <c r="O11" s="1"/>
      <c r="P11" s="1"/>
      <c r="Q11" s="1"/>
      <c r="R11" s="1"/>
    </row>
    <row r="12" spans="1:18" ht="15" x14ac:dyDescent="0.25">
      <c r="A12" s="1"/>
      <c r="B12" s="15"/>
      <c r="C12" s="15"/>
      <c r="D12" s="15"/>
      <c r="E12" s="15"/>
      <c r="F12" s="15"/>
      <c r="G12" s="15"/>
      <c r="H12" s="15"/>
      <c r="I12" s="15"/>
      <c r="J12" s="1"/>
      <c r="K12" s="1"/>
      <c r="L12" s="1"/>
      <c r="M12" s="1"/>
      <c r="N12" s="1"/>
      <c r="O12" s="1"/>
      <c r="P12" s="1"/>
      <c r="Q12" s="1"/>
      <c r="R12" s="1"/>
    </row>
    <row r="13" spans="1:18" ht="15" x14ac:dyDescent="0.25">
      <c r="A13" s="1"/>
      <c r="B13" s="16" t="s">
        <v>43</v>
      </c>
      <c r="C13" s="15"/>
      <c r="D13" s="15"/>
      <c r="E13" s="15"/>
      <c r="F13" s="15"/>
      <c r="G13" s="15"/>
      <c r="H13" s="15"/>
      <c r="I13" s="15"/>
      <c r="J13" s="1"/>
      <c r="K13" s="1"/>
      <c r="L13" s="1"/>
      <c r="M13" s="1"/>
      <c r="N13" s="1"/>
      <c r="O13" s="1"/>
      <c r="P13" s="1"/>
      <c r="Q13" s="1"/>
      <c r="R13" s="1"/>
    </row>
    <row r="14" spans="1:18" ht="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 x14ac:dyDescent="0.25">
      <c r="A15" s="1"/>
      <c r="B15" s="1" t="s">
        <v>44</v>
      </c>
      <c r="C15" s="17"/>
      <c r="D15" s="17"/>
      <c r="E15" s="17"/>
      <c r="F15" s="17"/>
      <c r="G15" s="1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 x14ac:dyDescent="0.25">
      <c r="A16" s="1"/>
      <c r="B16" s="18"/>
      <c r="C16" s="19"/>
      <c r="D16" s="17"/>
      <c r="E16" s="17"/>
      <c r="F16" s="17"/>
      <c r="G16" s="1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 x14ac:dyDescent="0.25">
      <c r="A17" s="1"/>
      <c r="B17" s="20" t="s">
        <v>45</v>
      </c>
      <c r="C17" s="17"/>
      <c r="D17" s="17"/>
      <c r="E17" s="17"/>
      <c r="F17" s="17"/>
      <c r="G17" s="1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 x14ac:dyDescent="0.25">
      <c r="A18" s="1"/>
      <c r="B18" s="18" t="s">
        <v>46</v>
      </c>
      <c r="C18" s="17"/>
      <c r="D18" s="17"/>
      <c r="E18" s="17"/>
      <c r="F18" s="17"/>
      <c r="G18" s="1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x14ac:dyDescent="0.25">
      <c r="A19" s="1"/>
      <c r="B19" s="20" t="s">
        <v>47</v>
      </c>
      <c r="C19" s="17"/>
      <c r="D19" s="17"/>
      <c r="E19" s="17"/>
      <c r="F19" s="17"/>
      <c r="G19" s="1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 x14ac:dyDescent="0.25">
      <c r="A20" s="1"/>
      <c r="B20" s="20"/>
      <c r="C20" s="17"/>
      <c r="D20" s="17"/>
      <c r="E20" s="17"/>
      <c r="F20" s="17"/>
      <c r="G20" s="1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 x14ac:dyDescent="0.25">
      <c r="A21" s="1"/>
      <c r="B21" s="18"/>
      <c r="C21" s="17"/>
      <c r="D21" s="17"/>
      <c r="E21" s="17"/>
      <c r="F21" s="17"/>
      <c r="G21" s="1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 hidden="1" x14ac:dyDescent="0.25">
      <c r="A22" s="1"/>
      <c r="B22" s="20" t="s">
        <v>47</v>
      </c>
      <c r="C22" s="17"/>
      <c r="D22" s="17"/>
      <c r="E22" s="17"/>
      <c r="F22" s="17"/>
      <c r="G22" s="1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 hidden="1" x14ac:dyDescent="0.25">
      <c r="A23" s="1"/>
      <c r="B23" s="20"/>
      <c r="C23" s="17"/>
      <c r="D23" s="17"/>
      <c r="E23" s="17"/>
      <c r="F23" s="17"/>
      <c r="G23" s="1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 hidden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 hidden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 hidden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 hidden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 hidden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 hidden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 hidden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 hidden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 hidden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 hidden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 hidden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 hidden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 hidden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 hidden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 hidden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 hidden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" hidden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 hidden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" hidden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 hidden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" hidden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 hidden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 hidden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 hidden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 hidden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 hidden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 hidden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" hidden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" hidden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" hidden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" hidden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" hidden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" hidden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" hidden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" hidden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" hidden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</sheetData>
  <hyperlinks>
    <hyperlink ref="B13" r:id="rId1" xr:uid="{1267F826-F9DF-47A3-A7F9-04B900A83F14}"/>
    <hyperlink ref="B22" r:id="rId2" xr:uid="{1E1A9597-55E8-4675-88B5-1F655E5443C4}"/>
    <hyperlink ref="B17" r:id="rId3" xr:uid="{0D29A059-BAAE-4F24-9C67-BDC45021B14A}"/>
    <hyperlink ref="B18" r:id="rId4" xr:uid="{C44C4D10-54C8-4FF0-9757-CC7E81C3375F}"/>
    <hyperlink ref="B19" r:id="rId5" xr:uid="{BF4755DF-3EEF-462B-A23D-9F2F641038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F22C8-E810-43AC-A5E7-647B90F8EEF5}">
  <dimension ref="A1:U41"/>
  <sheetViews>
    <sheetView zoomScale="68" zoomScaleNormal="68" workbookViewId="0">
      <selection activeCell="F3" sqref="F3"/>
    </sheetView>
  </sheetViews>
  <sheetFormatPr defaultColWidth="0" defaultRowHeight="15" zeroHeight="1" x14ac:dyDescent="0.25"/>
  <cols>
    <col min="1" max="1" width="4.28515625" customWidth="1"/>
    <col min="2" max="21" width="9" customWidth="1"/>
    <col min="22" max="16384" width="9" hidden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0.25" customHeight="1" x14ac:dyDescent="0.25">
      <c r="A3" s="1"/>
      <c r="C3" s="1"/>
      <c r="D3" s="1"/>
      <c r="E3" s="1"/>
      <c r="F3" s="21" t="s">
        <v>37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 x14ac:dyDescent="0.25">
      <c r="A4" s="1"/>
      <c r="B4" s="2" t="s">
        <v>36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6"/>
      <c r="P22" s="1"/>
      <c r="Q22" s="1"/>
      <c r="R22" s="1"/>
      <c r="S22" s="1"/>
      <c r="T22" s="1"/>
      <c r="U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idden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idden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idden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idden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</sheetData>
  <hyperlinks>
    <hyperlink ref="F3" r:id="rId1" xr:uid="{1C3FD2C5-EC61-44CA-B445-3470BF8B1E26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CFA3B-2A3F-4B1E-8D7D-1CC06F4851E5}">
  <dimension ref="A1:P31"/>
  <sheetViews>
    <sheetView topLeftCell="A21" workbookViewId="0">
      <selection activeCell="B2" sqref="B2"/>
    </sheetView>
  </sheetViews>
  <sheetFormatPr defaultColWidth="0" defaultRowHeight="15" zeroHeight="1" x14ac:dyDescent="0.25"/>
  <cols>
    <col min="1" max="1" width="4.7109375" customWidth="1"/>
    <col min="2" max="2" width="18.85546875" customWidth="1"/>
    <col min="3" max="14" width="9" customWidth="1"/>
    <col min="15" max="15" width="4.140625" customWidth="1"/>
    <col min="16" max="16" width="9" hidden="1" customWidth="1"/>
    <col min="17" max="16384" width="9" hidden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/>
      <c r="B3" s="1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1"/>
      <c r="P3" s="1"/>
    </row>
    <row r="4" spans="1:16" x14ac:dyDescent="0.25">
      <c r="A4" s="1"/>
      <c r="B4" s="4" t="s">
        <v>14</v>
      </c>
      <c r="C4" s="8">
        <v>53</v>
      </c>
      <c r="D4" s="8">
        <v>54</v>
      </c>
      <c r="E4" s="8">
        <v>67</v>
      </c>
      <c r="F4" s="8">
        <v>67</v>
      </c>
      <c r="G4" s="8">
        <v>50</v>
      </c>
      <c r="H4" s="8">
        <v>73</v>
      </c>
      <c r="I4" s="8">
        <v>77</v>
      </c>
      <c r="J4" s="8">
        <v>55</v>
      </c>
      <c r="K4" s="8">
        <v>63</v>
      </c>
      <c r="L4" s="8">
        <v>77</v>
      </c>
      <c r="M4" s="8">
        <v>79</v>
      </c>
      <c r="N4" s="8">
        <v>65</v>
      </c>
      <c r="O4" s="1"/>
      <c r="P4" s="1"/>
    </row>
    <row r="5" spans="1:16" x14ac:dyDescent="0.25">
      <c r="A5" s="1"/>
      <c r="B5" s="4" t="s">
        <v>15</v>
      </c>
      <c r="C5" s="8">
        <v>28</v>
      </c>
      <c r="D5" s="8">
        <v>35</v>
      </c>
      <c r="E5" s="8">
        <v>38</v>
      </c>
      <c r="F5" s="8">
        <v>44</v>
      </c>
      <c r="G5" s="8">
        <v>45</v>
      </c>
      <c r="H5" s="8">
        <v>44</v>
      </c>
      <c r="I5" s="8">
        <v>42</v>
      </c>
      <c r="J5" s="8">
        <v>35</v>
      </c>
      <c r="K5" s="8">
        <v>32</v>
      </c>
      <c r="L5" s="8">
        <v>39</v>
      </c>
      <c r="M5" s="8">
        <v>31</v>
      </c>
      <c r="N5" s="8">
        <v>60</v>
      </c>
      <c r="O5" s="1"/>
      <c r="P5" s="1"/>
    </row>
    <row r="6" spans="1:16" x14ac:dyDescent="0.25">
      <c r="A6" s="1"/>
      <c r="B6" s="4" t="s">
        <v>0</v>
      </c>
      <c r="C6" s="8">
        <v>39</v>
      </c>
      <c r="D6" s="8">
        <v>40</v>
      </c>
      <c r="E6" s="8">
        <v>56</v>
      </c>
      <c r="F6" s="8">
        <v>34</v>
      </c>
      <c r="G6" s="8">
        <v>47</v>
      </c>
      <c r="H6" s="8">
        <v>20</v>
      </c>
      <c r="I6" s="8">
        <v>25</v>
      </c>
      <c r="J6" s="8">
        <v>28</v>
      </c>
      <c r="K6" s="8">
        <v>22</v>
      </c>
      <c r="L6" s="8">
        <v>53</v>
      </c>
      <c r="M6" s="8">
        <v>31</v>
      </c>
      <c r="N6" s="8">
        <v>26</v>
      </c>
      <c r="O6" s="1"/>
      <c r="P6" s="1"/>
    </row>
    <row r="7" spans="1:16" x14ac:dyDescent="0.25">
      <c r="A7" s="1"/>
      <c r="B7" s="3" t="s">
        <v>1</v>
      </c>
      <c r="C7" s="3">
        <f>C4+C5-C6</f>
        <v>42</v>
      </c>
      <c r="D7" s="3">
        <f t="shared" ref="D7:N7" si="0">D4+D5-D6</f>
        <v>49</v>
      </c>
      <c r="E7" s="3">
        <f t="shared" si="0"/>
        <v>49</v>
      </c>
      <c r="F7" s="3">
        <f t="shared" si="0"/>
        <v>77</v>
      </c>
      <c r="G7" s="3">
        <f t="shared" si="0"/>
        <v>48</v>
      </c>
      <c r="H7" s="3">
        <f t="shared" si="0"/>
        <v>97</v>
      </c>
      <c r="I7" s="3">
        <f t="shared" si="0"/>
        <v>94</v>
      </c>
      <c r="J7" s="3">
        <f t="shared" si="0"/>
        <v>62</v>
      </c>
      <c r="K7" s="3">
        <f t="shared" si="0"/>
        <v>73</v>
      </c>
      <c r="L7" s="3">
        <f t="shared" si="0"/>
        <v>63</v>
      </c>
      <c r="M7" s="3">
        <f t="shared" si="0"/>
        <v>79</v>
      </c>
      <c r="N7" s="3">
        <f t="shared" si="0"/>
        <v>99</v>
      </c>
      <c r="O7" s="1"/>
      <c r="P7" s="1"/>
    </row>
    <row r="8" spans="1:16" x14ac:dyDescent="0.25">
      <c r="A8" s="1"/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"/>
      <c r="P8" s="1"/>
    </row>
    <row r="9" spans="1:16" x14ac:dyDescent="0.25">
      <c r="A9" s="1"/>
      <c r="B9" s="4" t="s">
        <v>17</v>
      </c>
      <c r="C9" s="8">
        <v>504</v>
      </c>
      <c r="D9" s="8">
        <v>561</v>
      </c>
      <c r="E9" s="8">
        <v>742</v>
      </c>
      <c r="F9" s="8">
        <v>603</v>
      </c>
      <c r="G9" s="8">
        <v>653</v>
      </c>
      <c r="H9" s="8">
        <v>649</v>
      </c>
      <c r="I9" s="8">
        <v>680</v>
      </c>
      <c r="J9" s="8">
        <v>518</v>
      </c>
      <c r="K9" s="8">
        <v>660</v>
      </c>
      <c r="L9" s="8">
        <v>772</v>
      </c>
      <c r="M9" s="8">
        <v>669</v>
      </c>
      <c r="N9" s="8">
        <v>745</v>
      </c>
      <c r="O9" s="1"/>
      <c r="P9" s="1"/>
    </row>
    <row r="10" spans="1:16" x14ac:dyDescent="0.25">
      <c r="A10" s="1"/>
      <c r="B10" s="4" t="s">
        <v>18</v>
      </c>
      <c r="C10" s="8">
        <v>50</v>
      </c>
      <c r="D10" s="8">
        <v>45</v>
      </c>
      <c r="E10" s="8">
        <v>37</v>
      </c>
      <c r="F10" s="8">
        <v>31</v>
      </c>
      <c r="G10" s="8">
        <v>48</v>
      </c>
      <c r="H10" s="8">
        <v>22</v>
      </c>
      <c r="I10" s="8">
        <v>50</v>
      </c>
      <c r="J10" s="8">
        <v>26</v>
      </c>
      <c r="K10" s="8">
        <v>23</v>
      </c>
      <c r="L10" s="8">
        <v>46</v>
      </c>
      <c r="M10" s="8">
        <v>38</v>
      </c>
      <c r="N10" s="8">
        <v>46</v>
      </c>
      <c r="O10" s="1"/>
      <c r="P10" s="1"/>
    </row>
    <row r="11" spans="1:16" x14ac:dyDescent="0.25">
      <c r="A11" s="1"/>
      <c r="B11" s="3" t="s">
        <v>16</v>
      </c>
      <c r="C11" s="10">
        <f>C9/C10</f>
        <v>10.08</v>
      </c>
      <c r="D11" s="10">
        <f t="shared" ref="D11:N11" si="1">D9/D10</f>
        <v>12.466666666666667</v>
      </c>
      <c r="E11" s="10">
        <f t="shared" si="1"/>
        <v>20.054054054054053</v>
      </c>
      <c r="F11" s="10">
        <f t="shared" si="1"/>
        <v>19.451612903225808</v>
      </c>
      <c r="G11" s="10">
        <f t="shared" si="1"/>
        <v>13.604166666666666</v>
      </c>
      <c r="H11" s="10">
        <f t="shared" si="1"/>
        <v>29.5</v>
      </c>
      <c r="I11" s="10">
        <f t="shared" si="1"/>
        <v>13.6</v>
      </c>
      <c r="J11" s="10">
        <f t="shared" si="1"/>
        <v>19.923076923076923</v>
      </c>
      <c r="K11" s="10">
        <f t="shared" si="1"/>
        <v>28.695652173913043</v>
      </c>
      <c r="L11" s="10">
        <f t="shared" si="1"/>
        <v>16.782608695652176</v>
      </c>
      <c r="M11" s="10">
        <f t="shared" si="1"/>
        <v>17.605263157894736</v>
      </c>
      <c r="N11" s="10">
        <f t="shared" si="1"/>
        <v>16.195652173913043</v>
      </c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4" t="s">
        <v>19</v>
      </c>
      <c r="C13" s="8">
        <v>398</v>
      </c>
      <c r="D13" s="8">
        <v>340</v>
      </c>
      <c r="E13" s="8">
        <v>452</v>
      </c>
      <c r="F13" s="8">
        <v>476</v>
      </c>
      <c r="G13" s="8">
        <v>321</v>
      </c>
      <c r="H13" s="8">
        <v>403</v>
      </c>
      <c r="I13" s="8">
        <v>360</v>
      </c>
      <c r="J13" s="8">
        <v>348</v>
      </c>
      <c r="K13" s="8">
        <v>471</v>
      </c>
      <c r="L13" s="8">
        <v>337</v>
      </c>
      <c r="M13" s="8">
        <v>385</v>
      </c>
      <c r="N13" s="8">
        <v>376</v>
      </c>
      <c r="O13" s="1"/>
      <c r="P13" s="1"/>
    </row>
    <row r="14" spans="1:16" x14ac:dyDescent="0.25">
      <c r="A14" s="1"/>
      <c r="B14" s="3" t="s">
        <v>20</v>
      </c>
      <c r="C14" s="7">
        <f>C13/C9</f>
        <v>0.78968253968253965</v>
      </c>
      <c r="D14" s="7">
        <f t="shared" ref="D14:N14" si="2">D13/D9</f>
        <v>0.60606060606060608</v>
      </c>
      <c r="E14" s="7">
        <f t="shared" si="2"/>
        <v>0.60916442048517516</v>
      </c>
      <c r="F14" s="7">
        <f t="shared" si="2"/>
        <v>0.78938640132669979</v>
      </c>
      <c r="G14" s="7">
        <f t="shared" si="2"/>
        <v>0.49157733537519144</v>
      </c>
      <c r="H14" s="7">
        <f t="shared" si="2"/>
        <v>0.62095531587057007</v>
      </c>
      <c r="I14" s="7">
        <f t="shared" si="2"/>
        <v>0.52941176470588236</v>
      </c>
      <c r="J14" s="7">
        <f t="shared" si="2"/>
        <v>0.6718146718146718</v>
      </c>
      <c r="K14" s="7">
        <f t="shared" si="2"/>
        <v>0.71363636363636362</v>
      </c>
      <c r="L14" s="7">
        <f t="shared" si="2"/>
        <v>0.43652849740932642</v>
      </c>
      <c r="M14" s="7">
        <f t="shared" si="2"/>
        <v>0.5754857997010463</v>
      </c>
      <c r="N14" s="7">
        <f t="shared" si="2"/>
        <v>0.50469798657718123</v>
      </c>
      <c r="O14" s="1"/>
      <c r="P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4" t="s">
        <v>23</v>
      </c>
      <c r="C16" s="8">
        <v>529</v>
      </c>
      <c r="D16" s="8">
        <v>693</v>
      </c>
      <c r="E16" s="8">
        <v>523</v>
      </c>
      <c r="F16" s="8">
        <v>711</v>
      </c>
      <c r="G16" s="8">
        <v>577</v>
      </c>
      <c r="H16" s="8">
        <v>628</v>
      </c>
      <c r="I16" s="8">
        <v>524</v>
      </c>
      <c r="J16" s="8">
        <v>510</v>
      </c>
      <c r="K16" s="8">
        <v>685</v>
      </c>
      <c r="L16" s="8">
        <v>624</v>
      </c>
      <c r="M16" s="8">
        <v>605</v>
      </c>
      <c r="N16" s="8">
        <v>707</v>
      </c>
      <c r="O16" s="1"/>
      <c r="P16" s="1"/>
    </row>
    <row r="17" spans="1:16" x14ac:dyDescent="0.25">
      <c r="A17" s="1"/>
      <c r="B17" s="4" t="s">
        <v>22</v>
      </c>
      <c r="C17" s="8">
        <v>510</v>
      </c>
      <c r="D17" s="8">
        <v>598</v>
      </c>
      <c r="E17" s="8">
        <v>500</v>
      </c>
      <c r="F17" s="8">
        <v>592</v>
      </c>
      <c r="G17" s="8">
        <v>551</v>
      </c>
      <c r="H17" s="8">
        <v>506</v>
      </c>
      <c r="I17" s="8">
        <v>500</v>
      </c>
      <c r="J17" s="8">
        <v>500</v>
      </c>
      <c r="K17" s="8">
        <v>553</v>
      </c>
      <c r="L17" s="8">
        <v>588</v>
      </c>
      <c r="M17" s="8">
        <v>537</v>
      </c>
      <c r="N17" s="8">
        <v>512</v>
      </c>
      <c r="O17" s="1"/>
      <c r="P17" s="1"/>
    </row>
    <row r="18" spans="1:16" x14ac:dyDescent="0.25">
      <c r="A18" s="1"/>
      <c r="B18" s="4" t="s">
        <v>27</v>
      </c>
      <c r="C18" s="12">
        <f>C16-C17</f>
        <v>19</v>
      </c>
      <c r="D18" s="12">
        <f t="shared" ref="D18:N18" si="3">D16-D17</f>
        <v>95</v>
      </c>
      <c r="E18" s="12">
        <f t="shared" si="3"/>
        <v>23</v>
      </c>
      <c r="F18" s="12">
        <f t="shared" si="3"/>
        <v>119</v>
      </c>
      <c r="G18" s="12">
        <f t="shared" si="3"/>
        <v>26</v>
      </c>
      <c r="H18" s="12">
        <f t="shared" si="3"/>
        <v>122</v>
      </c>
      <c r="I18" s="12">
        <f t="shared" si="3"/>
        <v>24</v>
      </c>
      <c r="J18" s="12">
        <f t="shared" si="3"/>
        <v>10</v>
      </c>
      <c r="K18" s="12">
        <f t="shared" si="3"/>
        <v>132</v>
      </c>
      <c r="L18" s="12">
        <f t="shared" si="3"/>
        <v>36</v>
      </c>
      <c r="M18" s="12">
        <f t="shared" si="3"/>
        <v>68</v>
      </c>
      <c r="N18" s="12">
        <f t="shared" si="3"/>
        <v>195</v>
      </c>
      <c r="O18" s="1"/>
      <c r="P18" s="1"/>
    </row>
    <row r="19" spans="1:16" x14ac:dyDescent="0.25">
      <c r="A19" s="1"/>
      <c r="B19" s="3" t="s">
        <v>21</v>
      </c>
      <c r="C19" s="11">
        <f>C17/C16</f>
        <v>0.96408317580340264</v>
      </c>
      <c r="D19" s="11">
        <f t="shared" ref="D19:N19" si="4">D17/D16</f>
        <v>0.86291486291486297</v>
      </c>
      <c r="E19" s="11">
        <f t="shared" si="4"/>
        <v>0.95602294455066916</v>
      </c>
      <c r="F19" s="11">
        <f t="shared" si="4"/>
        <v>0.83263009845288327</v>
      </c>
      <c r="G19" s="11">
        <f t="shared" si="4"/>
        <v>0.95493934142114389</v>
      </c>
      <c r="H19" s="11">
        <f t="shared" si="4"/>
        <v>0.80573248407643316</v>
      </c>
      <c r="I19" s="11">
        <f t="shared" si="4"/>
        <v>0.95419847328244278</v>
      </c>
      <c r="J19" s="11">
        <f t="shared" si="4"/>
        <v>0.98039215686274506</v>
      </c>
      <c r="K19" s="11">
        <f t="shared" si="4"/>
        <v>0.80729927007299274</v>
      </c>
      <c r="L19" s="11">
        <f t="shared" si="4"/>
        <v>0.94230769230769229</v>
      </c>
      <c r="M19" s="11">
        <f t="shared" si="4"/>
        <v>0.88760330578512392</v>
      </c>
      <c r="N19" s="11">
        <f t="shared" si="4"/>
        <v>0.72418670438472421</v>
      </c>
      <c r="O19" s="1"/>
      <c r="P19" s="1"/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"/>
      <c r="B21" s="4" t="s">
        <v>24</v>
      </c>
      <c r="C21" s="8">
        <v>713</v>
      </c>
      <c r="D21" s="8">
        <v>669</v>
      </c>
      <c r="E21" s="8">
        <v>557</v>
      </c>
      <c r="F21" s="8">
        <v>729</v>
      </c>
      <c r="G21" s="8">
        <v>786</v>
      </c>
      <c r="H21" s="8">
        <v>620</v>
      </c>
      <c r="I21" s="8">
        <v>800</v>
      </c>
      <c r="J21" s="8">
        <v>728</v>
      </c>
      <c r="K21" s="8">
        <v>501</v>
      </c>
      <c r="L21" s="8">
        <v>629</v>
      </c>
      <c r="M21" s="8">
        <v>762</v>
      </c>
      <c r="N21" s="8">
        <v>776</v>
      </c>
      <c r="O21" s="1"/>
    </row>
    <row r="22" spans="1:16" x14ac:dyDescent="0.25">
      <c r="A22" s="1"/>
      <c r="B22" s="4" t="s">
        <v>25</v>
      </c>
      <c r="C22" s="8">
        <v>1132</v>
      </c>
      <c r="D22" s="8">
        <v>1157</v>
      </c>
      <c r="E22" s="8">
        <v>1183</v>
      </c>
      <c r="F22" s="8">
        <v>1167</v>
      </c>
      <c r="G22" s="8">
        <v>1149</v>
      </c>
      <c r="H22" s="8">
        <v>1041</v>
      </c>
      <c r="I22" s="8">
        <v>1254</v>
      </c>
      <c r="J22" s="8">
        <v>1093</v>
      </c>
      <c r="K22" s="8">
        <v>1148</v>
      </c>
      <c r="L22" s="8">
        <v>1227</v>
      </c>
      <c r="M22" s="8">
        <v>1126</v>
      </c>
      <c r="N22" s="8">
        <v>1347</v>
      </c>
      <c r="O22" s="1"/>
    </row>
    <row r="23" spans="1:16" x14ac:dyDescent="0.25">
      <c r="A23" s="1"/>
      <c r="B23" s="3" t="s">
        <v>26</v>
      </c>
      <c r="C23" s="11">
        <f>C21/C22</f>
        <v>0.62985865724381629</v>
      </c>
      <c r="D23" s="11">
        <f t="shared" ref="D23:N23" si="5">D21/D22</f>
        <v>0.57821953327571307</v>
      </c>
      <c r="E23" s="11">
        <f t="shared" si="5"/>
        <v>0.47083685545224008</v>
      </c>
      <c r="F23" s="11">
        <f t="shared" si="5"/>
        <v>0.62467866323907451</v>
      </c>
      <c r="G23" s="11">
        <f t="shared" si="5"/>
        <v>0.68407310704960833</v>
      </c>
      <c r="H23" s="11">
        <f t="shared" si="5"/>
        <v>0.59558117195004801</v>
      </c>
      <c r="I23" s="11">
        <f t="shared" si="5"/>
        <v>0.63795853269537484</v>
      </c>
      <c r="J23" s="11">
        <f t="shared" si="5"/>
        <v>0.66605672461116194</v>
      </c>
      <c r="K23" s="11">
        <f t="shared" si="5"/>
        <v>0.43641114982578399</v>
      </c>
      <c r="L23" s="11">
        <f t="shared" si="5"/>
        <v>0.51263243683781579</v>
      </c>
      <c r="M23" s="11">
        <f t="shared" si="5"/>
        <v>0.67673179396092364</v>
      </c>
      <c r="N23" s="11">
        <f t="shared" si="5"/>
        <v>0.57609502598366746</v>
      </c>
      <c r="O23" s="1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6" t="s">
        <v>29</v>
      </c>
      <c r="O25" s="1"/>
    </row>
    <row r="26" spans="1:1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>
        <f>SUM(C21:N21)</f>
        <v>8270</v>
      </c>
      <c r="O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>
        <f>SUM(C22:N22)</f>
        <v>14024</v>
      </c>
      <c r="O27" s="1"/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9" t="s">
        <v>30</v>
      </c>
      <c r="N28" s="13">
        <f>1-N29</f>
        <v>0.41029663434112951</v>
      </c>
      <c r="O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9" t="s">
        <v>28</v>
      </c>
      <c r="N29" s="11">
        <f t="shared" ref="N29" si="6">N26/N27</f>
        <v>0.58970336565887049</v>
      </c>
      <c r="O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hidden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phoneticPr fontId="4" type="noConversion"/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Dashboard</vt:lpstr>
      <vt:lpstr>KPI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Lisa Work Laptop</cp:lastModifiedBy>
  <dcterms:created xsi:type="dcterms:W3CDTF">2021-08-23T13:31:53Z</dcterms:created>
  <dcterms:modified xsi:type="dcterms:W3CDTF">2021-08-24T01:37:07Z</dcterms:modified>
</cp:coreProperties>
</file>